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D8D5982B-64C5-416F-BC9E-612396B16FC9}" xr6:coauthVersionLast="47" xr6:coauthVersionMax="47" xr10:uidLastSave="{00000000-0000-0000-0000-000000000000}"/>
  <bookViews>
    <workbookView xWindow="-120" yWindow="-120" windowWidth="28095" windowHeight="16440" activeTab="2" xr2:uid="{00000000-000D-0000-FFFF-FFFF00000000}"/>
  </bookViews>
  <sheets>
    <sheet name="Weight of wishes" sheetId="9" r:id="rId1"/>
    <sheet name="Step 1 and 2" sheetId="1" r:id="rId2"/>
    <sheet name="Step 3, 4 &amp; Process Steps" sheetId="4" r:id="rId3"/>
    <sheet name="Meeting participants" sheetId="8" r:id="rId4"/>
  </sheets>
  <definedNames>
    <definedName name="_1_Clarify_Purpose">'Step 1 and 2'!$A$2</definedName>
    <definedName name="_2_Evaluate_alternatives">'Step 1 and 2'!$E$2</definedName>
    <definedName name="_3_Assess_Risks">'Step 3, 4 &amp; Process Steps'!$A$2</definedName>
    <definedName name="_4_Make_decision">'Step 3, 4 &amp; Process Steps'!$A$39</definedName>
    <definedName name="TemplateAuthor">#REF!</definedName>
    <definedName name="TemplateDocDescr">#REF!</definedName>
    <definedName name="TemplateDocNr">#REF!</definedName>
    <definedName name="TemplateDocRev">#REF!</definedName>
    <definedName name="TemplateReleaseDat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9" l="1"/>
  <c r="F4" i="9"/>
  <c r="A42" i="4" l="1"/>
  <c r="G28" i="9" l="1"/>
  <c r="H28" i="9"/>
  <c r="I28" i="9"/>
  <c r="J26" i="9" l="1"/>
  <c r="K27" i="9" s="1"/>
  <c r="J21" i="9"/>
  <c r="J16" i="9"/>
  <c r="J11" i="9"/>
  <c r="J7" i="9"/>
  <c r="F27" i="9"/>
  <c r="F24" i="9"/>
  <c r="F23" i="9"/>
  <c r="F22" i="9"/>
  <c r="K22" i="9" l="1"/>
  <c r="C34" i="1" s="1"/>
  <c r="K23" i="9"/>
  <c r="C35" i="1" s="1"/>
  <c r="K24" i="9"/>
  <c r="C36" i="1" s="1"/>
  <c r="J28" i="9"/>
  <c r="F8" i="9"/>
  <c r="F9" i="9"/>
  <c r="F12" i="9"/>
  <c r="F13" i="9"/>
  <c r="F14" i="9"/>
  <c r="F17" i="9"/>
  <c r="F18" i="9"/>
  <c r="F19" i="9"/>
  <c r="F5" i="9"/>
  <c r="K4" i="9" s="1"/>
  <c r="K5" i="9"/>
  <c r="K19" i="9" l="1"/>
  <c r="C33" i="1" s="1"/>
  <c r="K17" i="9"/>
  <c r="C31" i="1" s="1"/>
  <c r="K9" i="9"/>
  <c r="C27" i="1" s="1"/>
  <c r="K18" i="9"/>
  <c r="C32" i="1" s="1"/>
  <c r="K8" i="9"/>
  <c r="C26" i="1" s="1"/>
  <c r="I26" i="1" s="1"/>
  <c r="C37" i="1"/>
  <c r="K14" i="9"/>
  <c r="C30" i="1" s="1"/>
  <c r="K12" i="9"/>
  <c r="C28" i="1" s="1"/>
  <c r="K13" i="9"/>
  <c r="C29" i="1" s="1"/>
  <c r="C25" i="1"/>
  <c r="I25" i="1" s="1"/>
  <c r="Q37" i="4"/>
  <c r="Q29" i="4"/>
  <c r="Q23" i="4"/>
  <c r="Q4" i="4"/>
  <c r="C24" i="1" l="1"/>
  <c r="K28" i="9"/>
  <c r="O18" i="1"/>
  <c r="I24" i="1" l="1"/>
  <c r="C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O13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7" i="1"/>
  <c r="O16" i="1"/>
  <c r="O15" i="1"/>
  <c r="O14" i="1"/>
  <c r="O12" i="1"/>
  <c r="O11" i="1"/>
  <c r="I12" i="1"/>
  <c r="I13" i="1"/>
  <c r="I14" i="1"/>
  <c r="I15" i="1"/>
  <c r="I16" i="1"/>
  <c r="I17" i="1"/>
  <c r="I18" i="1"/>
  <c r="I19" i="1"/>
  <c r="I20" i="1"/>
  <c r="I21" i="1"/>
  <c r="I22" i="1"/>
  <c r="I23" i="1"/>
  <c r="I27" i="1"/>
  <c r="I28" i="1"/>
  <c r="I29" i="1"/>
  <c r="I30" i="1"/>
  <c r="I31" i="1"/>
  <c r="I32" i="1"/>
  <c r="I33" i="1"/>
  <c r="I34" i="1"/>
  <c r="I35" i="1"/>
  <c r="I36" i="1"/>
  <c r="I37" i="1"/>
  <c r="I11" i="1"/>
  <c r="I38" i="1" l="1"/>
  <c r="I39" i="1" s="1"/>
  <c r="AA38" i="1"/>
  <c r="U38" i="1"/>
  <c r="O38" i="1"/>
  <c r="AG38" i="1"/>
  <c r="Q1" i="4" l="1"/>
  <c r="O39" i="1" l="1"/>
  <c r="U39" i="1" l="1"/>
  <c r="AA39" i="1" l="1"/>
  <c r="AG39" i="1" l="1"/>
  <c r="U40" i="1" l="1"/>
  <c r="AA40" i="1"/>
  <c r="AG40" i="1"/>
  <c r="I40" i="1"/>
  <c r="O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André Ferreira</author>
  </authors>
  <commentList>
    <comment ref="G1" authorId="0" shapeId="0" xr:uid="{C4713928-87A7-42CA-B956-A6D586489C1E}">
      <text>
        <r>
          <rPr>
            <sz val="9"/>
            <color indexed="81"/>
            <rFont val="Tahoma"/>
            <family val="2"/>
          </rPr>
          <t>Marketing, Management, (...) shall vote only on high level wishes</t>
        </r>
      </text>
    </comment>
  </commentList>
</comments>
</file>

<file path=xl/sharedStrings.xml><?xml version="1.0" encoding="utf-8"?>
<sst xmlns="http://schemas.openxmlformats.org/spreadsheetml/2006/main" count="317" uniqueCount="103">
  <si>
    <t>Total</t>
  </si>
  <si>
    <t>Probability</t>
  </si>
  <si>
    <t>Seriousness</t>
  </si>
  <si>
    <t>if</t>
  </si>
  <si>
    <t>then</t>
  </si>
  <si>
    <t>Weighed Performance</t>
  </si>
  <si>
    <t>Performance</t>
  </si>
  <si>
    <t>Decision analysis</t>
  </si>
  <si>
    <t>Weighed Score</t>
  </si>
  <si>
    <t>Rank</t>
  </si>
  <si>
    <t>Process Steps</t>
  </si>
  <si>
    <t>y</t>
  </si>
  <si>
    <t>m</t>
  </si>
  <si>
    <t>Objectives</t>
  </si>
  <si>
    <t>1 Clarify Purpose</t>
  </si>
  <si>
    <t>2 Evaluate alternatives</t>
  </si>
  <si>
    <t>3 Assess Risks</t>
  </si>
  <si>
    <t>4 Make decision</t>
  </si>
  <si>
    <r>
      <t xml:space="preserve">1.1 State the decision
</t>
    </r>
    <r>
      <rPr>
        <i/>
        <sz val="10"/>
        <rFont val="Arial"/>
        <family val="2"/>
      </rPr>
      <t>What is the purpose of this decision? What is the appropriate decision level?</t>
    </r>
    <r>
      <rPr>
        <b/>
        <sz val="10"/>
        <rFont val="Arial"/>
        <family val="2"/>
      </rPr>
      <t xml:space="preserve">
</t>
    </r>
    <r>
      <rPr>
        <i/>
        <sz val="10"/>
        <rFont val="Arial"/>
        <family val="2"/>
      </rPr>
      <t>Include a choice word, a result, and 1 or 2 key modifiers.</t>
    </r>
  </si>
  <si>
    <r>
      <t xml:space="preserve">1.2 Develop objectives
</t>
    </r>
    <r>
      <rPr>
        <i/>
        <sz val="10"/>
        <rFont val="Arial"/>
        <family val="2"/>
      </rPr>
      <t>What results do we want?</t>
    </r>
    <r>
      <rPr>
        <b/>
        <sz val="10"/>
        <rFont val="Arial"/>
        <family val="2"/>
      </rPr>
      <t xml:space="preserve">
</t>
    </r>
    <r>
      <rPr>
        <i/>
        <sz val="10"/>
        <rFont val="Arial"/>
        <family val="2"/>
      </rPr>
      <t>What resources should we use or save?</t>
    </r>
    <r>
      <rPr>
        <b/>
        <sz val="10"/>
        <rFont val="Arial"/>
        <family val="2"/>
      </rPr>
      <t xml:space="preserve">
</t>
    </r>
    <r>
      <rPr>
        <i/>
        <sz val="10"/>
        <rFont val="Arial"/>
        <family val="2"/>
      </rPr>
      <t>What restrictions do we have?</t>
    </r>
    <r>
      <rPr>
        <b/>
        <sz val="10"/>
        <rFont val="Arial"/>
        <family val="2"/>
      </rPr>
      <t xml:space="preserve">
</t>
    </r>
    <r>
      <rPr>
        <i/>
        <sz val="10"/>
        <rFont val="Arial"/>
        <family val="2"/>
      </rPr>
      <t>What objectives need to be more specific?</t>
    </r>
  </si>
  <si>
    <r>
      <t xml:space="preserve">1.3 Classify objectives
</t>
    </r>
    <r>
      <rPr>
        <i/>
        <sz val="10"/>
        <rFont val="Arial"/>
        <family val="2"/>
      </rPr>
      <t>If the objective is mandatory, measurable, and realistic, label it as a MUST [m] in the Weigh-cell.</t>
    </r>
  </si>
  <si>
    <r>
      <t xml:space="preserve">1.4 Weigh the wants
</t>
    </r>
    <r>
      <rPr>
        <i/>
        <sz val="10"/>
        <rFont val="Arial"/>
        <family val="2"/>
      </rPr>
      <t xml:space="preserve">For the other objectives, what is the relative importance of each WANT?
(e.g. 0-10 and 10 is highest weight)
</t>
    </r>
  </si>
  <si>
    <r>
      <t xml:space="preserve">3.2 Assess the threat
</t>
    </r>
    <r>
      <rPr>
        <i/>
        <sz val="10"/>
        <rFont val="Arial"/>
        <family val="2"/>
      </rPr>
      <t>How likely is each adverse consequence? (Probability)</t>
    </r>
    <r>
      <rPr>
        <b/>
        <sz val="10"/>
        <rFont val="Arial"/>
        <family val="2"/>
      </rPr>
      <t xml:space="preserve">
</t>
    </r>
    <r>
      <rPr>
        <i/>
        <sz val="10"/>
        <rFont val="Arial"/>
        <family val="2"/>
      </rPr>
      <t>What impact will this adverse consequence have? (Seriousness)</t>
    </r>
  </si>
  <si>
    <r>
      <t xml:space="preserve">2.1 Generate alternatives
</t>
    </r>
    <r>
      <rPr>
        <i/>
        <sz val="10"/>
        <rFont val="Arial"/>
        <family val="2"/>
      </rPr>
      <t>What choices do we have?</t>
    </r>
  </si>
  <si>
    <r>
      <t xml:space="preserve">2.2 Screen through musts
</t>
    </r>
    <r>
      <rPr>
        <i/>
        <sz val="10"/>
        <rFont val="Arial"/>
        <family val="2"/>
      </rPr>
      <t>How does this alternative satisfy this objective?</t>
    </r>
    <r>
      <rPr>
        <b/>
        <sz val="10"/>
        <rFont val="Arial"/>
        <family val="2"/>
      </rPr>
      <t xml:space="preserve">
</t>
    </r>
    <r>
      <rPr>
        <i/>
        <sz val="10"/>
        <rFont val="Arial"/>
        <family val="2"/>
      </rPr>
      <t>MUST: Mark with yes [y] or no [n]. Ignore each alternative that does not meet all MUST objectives.</t>
    </r>
    <r>
      <rPr>
        <b/>
        <sz val="10"/>
        <rFont val="Arial"/>
        <family val="2"/>
      </rPr>
      <t xml:space="preserve">
</t>
    </r>
  </si>
  <si>
    <r>
      <t xml:space="preserve">2.3 Compare against wants
</t>
    </r>
    <r>
      <rPr>
        <i/>
        <sz val="10"/>
        <rFont val="Arial"/>
        <family val="2"/>
      </rPr>
      <t>How does this alternative satisfy this objective?</t>
    </r>
    <r>
      <rPr>
        <b/>
        <sz val="10"/>
        <rFont val="Arial"/>
        <family val="2"/>
      </rPr>
      <t xml:space="preserve">
</t>
    </r>
    <r>
      <rPr>
        <i/>
        <sz val="10"/>
        <rFont val="Arial"/>
        <family val="2"/>
      </rPr>
      <t>WANT: Rate the performance of each alternative against the WANT objectives. Record information on performance [0-10]. (10 is highest weight)</t>
    </r>
    <r>
      <rPr>
        <b/>
        <sz val="12"/>
        <rFont val="Arial"/>
        <family val="2"/>
      </rPr>
      <t xml:space="preserve">
</t>
    </r>
  </si>
  <si>
    <r>
      <t xml:space="preserve">Make the best balanced choice
</t>
    </r>
    <r>
      <rPr>
        <sz val="10"/>
        <rFont val="Arial"/>
        <family val="2"/>
      </rPr>
      <t>Examine the risks and benefits. Make your best choice.</t>
    </r>
  </si>
  <si>
    <r>
      <t xml:space="preserve">1.1 State the decision
</t>
    </r>
    <r>
      <rPr>
        <sz val="8"/>
        <color theme="1" tint="0.499984740745262"/>
        <rFont val="Arial"/>
        <family val="2"/>
      </rPr>
      <t xml:space="preserve">   What do we need to decide?</t>
    </r>
    <r>
      <rPr>
        <b/>
        <sz val="10"/>
        <color theme="1" tint="0.499984740745262"/>
        <rFont val="Arial"/>
        <family val="2"/>
      </rPr>
      <t xml:space="preserve">
</t>
    </r>
    <r>
      <rPr>
        <sz val="8"/>
        <color theme="1" tint="0.499984740745262"/>
        <rFont val="Arial"/>
        <family val="2"/>
      </rPr>
      <t xml:space="preserve">   What are we trying to do?</t>
    </r>
    <r>
      <rPr>
        <b/>
        <sz val="10"/>
        <color theme="1" tint="0.499984740745262"/>
        <rFont val="Arial"/>
        <family val="2"/>
      </rPr>
      <t xml:space="preserve">
1.2 Develop objectives
</t>
    </r>
    <r>
      <rPr>
        <sz val="8"/>
        <color theme="1" tint="0.499984740745262"/>
        <rFont val="Arial"/>
        <family val="2"/>
      </rPr>
      <t xml:space="preserve">   What short- and long-term results do we want?</t>
    </r>
    <r>
      <rPr>
        <b/>
        <sz val="10"/>
        <color theme="1" tint="0.499984740745262"/>
        <rFont val="Arial"/>
        <family val="2"/>
      </rPr>
      <t xml:space="preserve">
</t>
    </r>
    <r>
      <rPr>
        <sz val="8"/>
        <color theme="1" tint="0.499984740745262"/>
        <rFont val="Arial"/>
        <family val="2"/>
      </rPr>
      <t xml:space="preserve">   What resources should we use or save?</t>
    </r>
    <r>
      <rPr>
        <b/>
        <sz val="10"/>
        <color theme="1" tint="0.499984740745262"/>
        <rFont val="Arial"/>
        <family val="2"/>
      </rPr>
      <t xml:space="preserve">
</t>
    </r>
    <r>
      <rPr>
        <sz val="8"/>
        <color theme="1" tint="0.499984740745262"/>
        <rFont val="Arial"/>
        <family val="2"/>
      </rPr>
      <t xml:space="preserve">   What restrictions influence this choice?</t>
    </r>
    <r>
      <rPr>
        <b/>
        <sz val="10"/>
        <color theme="1" tint="0.499984740745262"/>
        <rFont val="Arial"/>
        <family val="2"/>
      </rPr>
      <t xml:space="preserve">
</t>
    </r>
    <r>
      <rPr>
        <sz val="8"/>
        <color theme="1" tint="0.499984740745262"/>
        <rFont val="Arial"/>
        <family val="2"/>
      </rPr>
      <t xml:space="preserve">   How does…</t>
    </r>
    <r>
      <rPr>
        <b/>
        <sz val="10"/>
        <color theme="1" tint="0.499984740745262"/>
        <rFont val="Arial"/>
        <family val="2"/>
      </rPr>
      <t xml:space="preserve">
</t>
    </r>
    <r>
      <rPr>
        <i/>
        <sz val="8"/>
        <color theme="1" tint="0.499984740745262"/>
        <rFont val="Arial"/>
        <family val="2"/>
      </rPr>
      <t xml:space="preserve">     </t>
    </r>
    <r>
      <rPr>
        <sz val="8"/>
        <color theme="1" tint="0.499984740745262"/>
        <rFont val="Arial"/>
        <family val="2"/>
      </rPr>
      <t>Management                  Policy</t>
    </r>
    <r>
      <rPr>
        <b/>
        <sz val="10"/>
        <color theme="1" tint="0.499984740745262"/>
        <rFont val="Arial"/>
        <family val="2"/>
      </rPr>
      <t xml:space="preserve">
</t>
    </r>
    <r>
      <rPr>
        <sz val="8"/>
        <color theme="1" tint="0.499984740745262"/>
        <rFont val="Arial"/>
        <family val="2"/>
      </rPr>
      <t xml:space="preserve">       Human Resources        Law and Regulation</t>
    </r>
    <r>
      <rPr>
        <b/>
        <sz val="10"/>
        <color theme="1" tint="0.499984740745262"/>
        <rFont val="Arial"/>
        <family val="2"/>
      </rPr>
      <t xml:space="preserve">
</t>
    </r>
    <r>
      <rPr>
        <sz val="8"/>
        <color theme="1" tint="0.499984740745262"/>
        <rFont val="Arial"/>
        <family val="2"/>
      </rPr>
      <t xml:space="preserve">       Competition                   Cost</t>
    </r>
    <r>
      <rPr>
        <b/>
        <sz val="10"/>
        <color theme="1" tint="0.499984740745262"/>
        <rFont val="Arial"/>
        <family val="2"/>
      </rPr>
      <t xml:space="preserve">
</t>
    </r>
    <r>
      <rPr>
        <sz val="8"/>
        <color theme="1" tint="0.499984740745262"/>
        <rFont val="Arial"/>
        <family val="2"/>
      </rPr>
      <t xml:space="preserve">       Research                       Time</t>
    </r>
    <r>
      <rPr>
        <b/>
        <sz val="10"/>
        <color theme="1" tint="0.499984740745262"/>
        <rFont val="Arial"/>
        <family val="2"/>
      </rPr>
      <t xml:space="preserve">
</t>
    </r>
    <r>
      <rPr>
        <sz val="8"/>
        <color theme="1" tint="0.499984740745262"/>
        <rFont val="Arial"/>
        <family val="2"/>
      </rPr>
      <t xml:space="preserve">       Equipment                     Facilities</t>
    </r>
    <r>
      <rPr>
        <b/>
        <sz val="10"/>
        <color theme="1" tint="0.499984740745262"/>
        <rFont val="Arial"/>
        <family val="2"/>
      </rPr>
      <t xml:space="preserve">
</t>
    </r>
    <r>
      <rPr>
        <sz val="8"/>
        <color theme="1" tint="0.499984740745262"/>
        <rFont val="Arial"/>
        <family val="2"/>
      </rPr>
      <t xml:space="preserve">       Productivity</t>
    </r>
    <r>
      <rPr>
        <b/>
        <sz val="10"/>
        <color theme="1" tint="0.499984740745262"/>
        <rFont val="Arial"/>
        <family val="2"/>
      </rPr>
      <t xml:space="preserve">
</t>
    </r>
    <r>
      <rPr>
        <sz val="8"/>
        <color theme="1" tint="0.499984740745262"/>
        <rFont val="Arial"/>
        <family val="2"/>
      </rPr>
      <t xml:space="preserve">     … influence this choice?</t>
    </r>
    <r>
      <rPr>
        <b/>
        <sz val="10"/>
        <color theme="1" tint="0.499984740745262"/>
        <rFont val="Arial"/>
        <family val="2"/>
      </rPr>
      <t xml:space="preserve">
</t>
    </r>
    <r>
      <rPr>
        <sz val="8"/>
        <color theme="1" tint="0.499984740745262"/>
        <rFont val="Arial"/>
        <family val="2"/>
      </rPr>
      <t xml:space="preserve">   Which objectives need to be clarified by making them more specific?</t>
    </r>
    <r>
      <rPr>
        <b/>
        <sz val="10"/>
        <color theme="1" tint="0.499984740745262"/>
        <rFont val="Arial"/>
        <family val="2"/>
      </rPr>
      <t xml:space="preserve">
1.3 Classify objectives into MUSTs and WANTs
</t>
    </r>
    <r>
      <rPr>
        <sz val="8"/>
        <color theme="1" tint="0.499984740745262"/>
        <rFont val="Arial"/>
        <family val="2"/>
      </rPr>
      <t xml:space="preserve">   Is this objective mandatory?</t>
    </r>
    <r>
      <rPr>
        <b/>
        <sz val="10"/>
        <color theme="1" tint="0.499984740745262"/>
        <rFont val="Arial"/>
        <family val="2"/>
      </rPr>
      <t xml:space="preserve">
</t>
    </r>
    <r>
      <rPr>
        <sz val="8"/>
        <color theme="1" tint="0.499984740745262"/>
        <rFont val="Arial"/>
        <family val="2"/>
      </rPr>
      <t xml:space="preserve">   Is this objective measurable?</t>
    </r>
    <r>
      <rPr>
        <b/>
        <sz val="10"/>
        <color theme="1" tint="0.499984740745262"/>
        <rFont val="Arial"/>
        <family val="2"/>
      </rPr>
      <t xml:space="preserve">
</t>
    </r>
    <r>
      <rPr>
        <sz val="8"/>
        <color theme="1" tint="0.499984740745262"/>
        <rFont val="Arial"/>
        <family val="2"/>
      </rPr>
      <t xml:space="preserve">   Is this objective realistic?
    Yes to all 3 = MUST</t>
    </r>
    <r>
      <rPr>
        <b/>
        <sz val="10"/>
        <color theme="1" tint="0.499984740745262"/>
        <rFont val="Arial"/>
        <family val="2"/>
      </rPr>
      <t xml:space="preserve">
</t>
    </r>
    <r>
      <rPr>
        <sz val="8"/>
        <color theme="1" tint="0.499984740745262"/>
        <rFont val="Arial"/>
        <family val="2"/>
      </rPr>
      <t xml:space="preserve">   All other objectives are WANTs.</t>
    </r>
    <r>
      <rPr>
        <b/>
        <sz val="10"/>
        <color theme="1" tint="0.499984740745262"/>
        <rFont val="Arial"/>
        <family val="2"/>
      </rPr>
      <t xml:space="preserve">
</t>
    </r>
    <r>
      <rPr>
        <sz val="8"/>
        <color theme="1" tint="0.499984740745262"/>
        <rFont val="Arial"/>
        <family val="2"/>
      </rPr>
      <t xml:space="preserve">   Which MUST objectives should be reflected in the WANTs?</t>
    </r>
    <r>
      <rPr>
        <b/>
        <sz val="10"/>
        <color theme="1" tint="0.499984740745262"/>
        <rFont val="Arial"/>
        <family val="2"/>
      </rPr>
      <t xml:space="preserve">
1.4 Weigh the WANTs
</t>
    </r>
    <r>
      <rPr>
        <sz val="8"/>
        <color theme="1" tint="0.499984740745262"/>
        <rFont val="Arial"/>
        <family val="2"/>
      </rPr>
      <t xml:space="preserve">   What is the relative importance of each WANT?</t>
    </r>
  </si>
  <si>
    <r>
      <t xml:space="preserve">2.1 Generate alternatives
</t>
    </r>
    <r>
      <rPr>
        <sz val="8"/>
        <color theme="1" tint="0.499984740745262"/>
        <rFont val="Arial"/>
        <family val="2"/>
      </rPr>
      <t xml:space="preserve">   What are the different choices available?</t>
    </r>
    <r>
      <rPr>
        <b/>
        <sz val="10"/>
        <color theme="1" tint="0.499984740745262"/>
        <rFont val="Arial"/>
        <family val="2"/>
      </rPr>
      <t xml:space="preserve">
2.2 Screen alternatives through the MUSTs
</t>
    </r>
    <r>
      <rPr>
        <sz val="8"/>
        <color theme="1" tint="0.499984740745262"/>
        <rFont val="Arial"/>
        <family val="2"/>
      </rPr>
      <t xml:space="preserve">   Does this alternative meet each MUST limit?</t>
    </r>
    <r>
      <rPr>
        <b/>
        <sz val="10"/>
        <color theme="1" tint="0.499984740745262"/>
        <rFont val="Arial"/>
        <family val="2"/>
      </rPr>
      <t xml:space="preserve">
2.3 Compare alternatives against the WANTs
</t>
    </r>
    <r>
      <rPr>
        <sz val="8"/>
        <color theme="1" tint="0.499984740745262"/>
        <rFont val="Arial"/>
        <family val="2"/>
      </rPr>
      <t xml:space="preserve">   How do the alternatives perform against each WANT objective?</t>
    </r>
  </si>
  <si>
    <r>
      <t xml:space="preserve">Make the best balanced choice
</t>
    </r>
    <r>
      <rPr>
        <sz val="8"/>
        <color theme="1" tint="0.499984740745262"/>
        <rFont val="Arial"/>
        <family val="2"/>
      </rPr>
      <t xml:space="preserve">   Are we willing to accept the risk(s) to gain the benefit of this choice?</t>
    </r>
  </si>
  <si>
    <t>Ergonomic and safe design</t>
  </si>
  <si>
    <t>Amount of parts</t>
  </si>
  <si>
    <t>Weight</t>
  </si>
  <si>
    <t>Reversible connections</t>
  </si>
  <si>
    <t>Renewable materials</t>
  </si>
  <si>
    <t>Energy use</t>
  </si>
  <si>
    <t>Different materials</t>
  </si>
  <si>
    <t>Role</t>
  </si>
  <si>
    <t>Name</t>
  </si>
  <si>
    <t>Opex</t>
  </si>
  <si>
    <t>Operational Expense (OPEX)</t>
  </si>
  <si>
    <t>Exchange components</t>
  </si>
  <si>
    <t>Risk of jams</t>
  </si>
  <si>
    <t>Risk of failure</t>
  </si>
  <si>
    <t>Complexity</t>
  </si>
  <si>
    <t>Wishes</t>
  </si>
  <si>
    <t>Weight factor R&amp;D</t>
  </si>
  <si>
    <t>Weight group (total 100 points)</t>
  </si>
  <si>
    <t>Average</t>
  </si>
  <si>
    <t>Cost (total cost of ownership)</t>
  </si>
  <si>
    <t>Functionality</t>
  </si>
  <si>
    <t>Sustainability</t>
  </si>
  <si>
    <t>Serviceability</t>
  </si>
  <si>
    <t>Robustness</t>
  </si>
  <si>
    <t>Future readiness</t>
  </si>
  <si>
    <t>test</t>
  </si>
  <si>
    <t>l</t>
  </si>
  <si>
    <t>h</t>
  </si>
  <si>
    <t>Averaged weight</t>
  </si>
  <si>
    <t>Cost</t>
  </si>
  <si>
    <t>Person 1</t>
  </si>
  <si>
    <t>Person 2</t>
  </si>
  <si>
    <t>Person 3</t>
  </si>
  <si>
    <t>Person 4</t>
  </si>
  <si>
    <t>Concept 1 name</t>
  </si>
  <si>
    <t>Concept 2 name</t>
  </si>
  <si>
    <t>Concept 3 name</t>
  </si>
  <si>
    <t>Concept 4 name</t>
  </si>
  <si>
    <t>Concept 5 name</t>
  </si>
  <si>
    <t>Answer 1.1 here</t>
  </si>
  <si>
    <t>Adaptable to larger version</t>
  </si>
  <si>
    <t>Person 5</t>
  </si>
  <si>
    <t>Person 6</t>
  </si>
  <si>
    <t>Person 7</t>
  </si>
  <si>
    <t>Must 2</t>
  </si>
  <si>
    <t>Must 3</t>
  </si>
  <si>
    <t>Must 4</t>
  </si>
  <si>
    <t>Must 5</t>
  </si>
  <si>
    <t>Must 6</t>
  </si>
  <si>
    <t>Must 7</t>
  </si>
  <si>
    <t>Must 8</t>
  </si>
  <si>
    <t>Must 9</t>
  </si>
  <si>
    <t>Must 10</t>
  </si>
  <si>
    <t>Must 11</t>
  </si>
  <si>
    <t>Must 12</t>
  </si>
  <si>
    <t>Must 13</t>
  </si>
  <si>
    <t>Must 1 (requirement, product must comply with this)</t>
  </si>
  <si>
    <t>test (when not sure, perform test if possible to know or predict if concept is able to satisfy this must)</t>
  </si>
  <si>
    <t>Highest performing concept</t>
  </si>
  <si>
    <t>Second Highest performing concept</t>
  </si>
  <si>
    <r>
      <t xml:space="preserve">3.1 Identify adverse consequences
</t>
    </r>
    <r>
      <rPr>
        <i/>
        <sz val="10"/>
        <rFont val="Arial"/>
        <family val="2"/>
      </rPr>
      <t>What are the implications of being close to a MUST limit?</t>
    </r>
    <r>
      <rPr>
        <b/>
        <sz val="10"/>
        <rFont val="Arial"/>
        <family val="2"/>
      </rPr>
      <t xml:space="preserve">
</t>
    </r>
    <r>
      <rPr>
        <i/>
        <sz val="10"/>
        <rFont val="Arial"/>
        <family val="2"/>
      </rPr>
      <t>Where might information about this concept be invalid?
What are the implications?</t>
    </r>
    <r>
      <rPr>
        <b/>
        <sz val="10"/>
        <rFont val="Arial"/>
        <family val="2"/>
      </rPr>
      <t xml:space="preserve">
</t>
    </r>
    <r>
      <rPr>
        <i/>
        <sz val="10"/>
        <rFont val="Arial"/>
        <family val="2"/>
      </rPr>
      <t>What could go wrong, short and long term, if this concept were chosen?</t>
    </r>
  </si>
  <si>
    <r>
      <t xml:space="preserve">3.1 Identify adverse consequences
</t>
    </r>
    <r>
      <rPr>
        <sz val="10"/>
        <color theme="1" tint="0.499984740745262"/>
        <rFont val="Arial"/>
        <family val="2"/>
      </rPr>
      <t xml:space="preserve">  </t>
    </r>
    <r>
      <rPr>
        <sz val="8"/>
        <color theme="1" tint="0.499984740745262"/>
        <rFont val="Arial"/>
        <family val="2"/>
      </rPr>
      <t xml:space="preserve"> What are the implications of being close to a MUST limit
   Where might information about this concept be invalid?</t>
    </r>
    <r>
      <rPr>
        <b/>
        <sz val="8"/>
        <color theme="1" tint="0.499984740745262"/>
        <rFont val="Arial"/>
        <family val="2"/>
      </rPr>
      <t xml:space="preserve">
</t>
    </r>
    <r>
      <rPr>
        <sz val="8"/>
        <color theme="1" tint="0.499984740745262"/>
        <rFont val="Arial"/>
        <family val="2"/>
      </rPr>
      <t xml:space="preserve">   What are the implications?
   What could go wrong, short and long term, if this concept were chosen?</t>
    </r>
    <r>
      <rPr>
        <sz val="10"/>
        <color theme="1" tint="0.499984740745262"/>
        <rFont val="Arial"/>
        <family val="2"/>
      </rPr>
      <t xml:space="preserve">
</t>
    </r>
    <r>
      <rPr>
        <b/>
        <sz val="10"/>
        <color theme="1" tint="0.499984740745262"/>
        <rFont val="Arial"/>
        <family val="2"/>
      </rPr>
      <t>3.2 Assess the threat of the best two alternatives</t>
    </r>
    <r>
      <rPr>
        <sz val="10"/>
        <color theme="1" tint="0.499984740745262"/>
        <rFont val="Arial"/>
        <family val="2"/>
      </rPr>
      <t xml:space="preserve">
   </t>
    </r>
    <r>
      <rPr>
        <sz val="8"/>
        <color theme="1" tint="0.499984740745262"/>
        <rFont val="Arial"/>
        <family val="2"/>
      </rPr>
      <t>How likely is each adverse consequence? (Probability)
   What impact will this adverse consequence have? (Seriousness)</t>
    </r>
  </si>
  <si>
    <t>Name of concept here</t>
  </si>
  <si>
    <t>risk 1</t>
  </si>
  <si>
    <t>consequence</t>
  </si>
  <si>
    <t>risk 2</t>
  </si>
  <si>
    <t>risk 3</t>
  </si>
  <si>
    <t>risk 4</t>
  </si>
  <si>
    <t>risk 5</t>
  </si>
  <si>
    <t>risk 6</t>
  </si>
  <si>
    <t>risk 7</t>
  </si>
  <si>
    <t>risk 8</t>
  </si>
  <si>
    <t>risk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</si>
</sst>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8"/>
      <color indexed="22"/>
      <name val="Arial"/>
      <family val="2"/>
    </font>
    <font>
      <b/>
      <sz val="12"/>
      <color indexed="57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1" tint="0.499984740745262"/>
      <name val="Arial"/>
      <family val="2"/>
    </font>
    <font>
      <sz val="8"/>
      <color theme="1" tint="0.499984740745262"/>
      <name val="Arial"/>
      <family val="2"/>
    </font>
    <font>
      <i/>
      <sz val="8"/>
      <color theme="1" tint="0.499984740745262"/>
      <name val="Arial"/>
      <family val="2"/>
    </font>
    <font>
      <b/>
      <sz val="12"/>
      <color theme="1" tint="0.499984740745262"/>
      <name val="Arial"/>
      <family val="2"/>
    </font>
    <font>
      <sz val="10"/>
      <color theme="1" tint="0.499984740745262"/>
      <name val="Arial"/>
      <family val="2"/>
    </font>
    <font>
      <b/>
      <sz val="8"/>
      <color theme="1" tint="0.499984740745262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138">
    <xf numFmtId="0" fontId="0" fillId="0" borderId="0" xfId="0"/>
    <xf numFmtId="0" fontId="6" fillId="0" borderId="2" xfId="0" applyFont="1" applyBorder="1"/>
    <xf numFmtId="0" fontId="6" fillId="0" borderId="0" xfId="0" applyFont="1" applyBorder="1"/>
    <xf numFmtId="0" fontId="5" fillId="0" borderId="2" xfId="0" applyFont="1" applyFill="1" applyBorder="1"/>
    <xf numFmtId="0" fontId="5" fillId="0" borderId="0" xfId="0" applyFont="1" applyFill="1" applyBorder="1"/>
    <xf numFmtId="0" fontId="5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/>
    <xf numFmtId="0" fontId="6" fillId="0" borderId="0" xfId="0" applyFont="1" applyBorder="1" applyAlignment="1">
      <alignment vertical="top" wrapText="1"/>
    </xf>
    <xf numFmtId="0" fontId="8" fillId="0" borderId="0" xfId="0" applyFont="1" applyFill="1" applyBorder="1"/>
    <xf numFmtId="1" fontId="8" fillId="0" borderId="0" xfId="0" applyNumberFormat="1" applyFont="1" applyAlignment="1">
      <alignment horizontal="center" vertical="center"/>
    </xf>
    <xf numFmtId="0" fontId="8" fillId="0" borderId="3" xfId="0" applyFont="1" applyBorder="1" applyAlignment="1"/>
    <xf numFmtId="0" fontId="8" fillId="0" borderId="5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/>
    <xf numFmtId="0" fontId="6" fillId="0" borderId="0" xfId="0" applyFont="1" applyAlignment="1">
      <alignment horizontal="left"/>
    </xf>
    <xf numFmtId="0" fontId="8" fillId="0" borderId="0" xfId="0" applyFont="1" applyBorder="1" applyAlignment="1">
      <alignment horizontal="center" wrapText="1"/>
    </xf>
    <xf numFmtId="164" fontId="8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vertical="center" textRotation="90" wrapText="1"/>
    </xf>
    <xf numFmtId="0" fontId="5" fillId="0" borderId="0" xfId="0" applyFont="1"/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8" fillId="0" borderId="0" xfId="0" applyFont="1" applyAlignment="1"/>
    <xf numFmtId="0" fontId="6" fillId="0" borderId="0" xfId="0" applyFont="1" applyAlignment="1">
      <alignment vertical="top" wrapText="1"/>
    </xf>
    <xf numFmtId="0" fontId="8" fillId="0" borderId="0" xfId="0" applyFont="1" applyAlignment="1">
      <alignment horizontal="left"/>
    </xf>
    <xf numFmtId="0" fontId="10" fillId="0" borderId="0" xfId="0" applyNumberFormat="1" applyFont="1" applyFill="1" applyAlignment="1">
      <alignment vertical="center" wrapText="1"/>
    </xf>
    <xf numFmtId="0" fontId="12" fillId="0" borderId="0" xfId="0" applyFont="1" applyFill="1" applyBorder="1" applyAlignment="1">
      <alignment textRotation="90"/>
    </xf>
    <xf numFmtId="0" fontId="10" fillId="0" borderId="0" xfId="0" applyFont="1" applyFill="1" applyAlignment="1"/>
    <xf numFmtId="0" fontId="8" fillId="0" borderId="0" xfId="0" applyFont="1" applyFill="1"/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/>
    <xf numFmtId="0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Fill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/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3" borderId="0" xfId="0" applyFont="1" applyFill="1"/>
    <xf numFmtId="0" fontId="8" fillId="3" borderId="0" xfId="0" applyFont="1" applyFill="1" applyBorder="1"/>
    <xf numFmtId="0" fontId="8" fillId="3" borderId="0" xfId="0" applyFont="1" applyFill="1" applyBorder="1" applyAlignment="1"/>
    <xf numFmtId="0" fontId="6" fillId="3" borderId="0" xfId="0" applyFont="1" applyFill="1" applyBorder="1" applyAlignment="1">
      <alignment vertical="center"/>
    </xf>
    <xf numFmtId="0" fontId="11" fillId="3" borderId="0" xfId="0" applyNumberFormat="1" applyFont="1" applyFill="1" applyAlignment="1">
      <alignment horizontal="left" vertical="center" wrapText="1" indent="6"/>
    </xf>
    <xf numFmtId="0" fontId="7" fillId="3" borderId="0" xfId="0" applyNumberFormat="1" applyFont="1" applyFill="1" applyAlignment="1">
      <alignment horizontal="right" vertical="center" wrapText="1"/>
    </xf>
    <xf numFmtId="0" fontId="8" fillId="3" borderId="0" xfId="0" applyFont="1" applyFill="1" applyAlignment="1"/>
    <xf numFmtId="0" fontId="8" fillId="3" borderId="0" xfId="0" applyFont="1" applyFill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0" borderId="0" xfId="0" applyFont="1" applyAlignment="1"/>
    <xf numFmtId="0" fontId="8" fillId="0" borderId="0" xfId="0" applyFont="1"/>
    <xf numFmtId="0" fontId="8" fillId="3" borderId="0" xfId="0" applyFont="1" applyFill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14" fillId="3" borderId="0" xfId="0" applyFont="1" applyFill="1" applyAlignment="1">
      <alignment horizontal="left" vertical="center"/>
    </xf>
    <xf numFmtId="0" fontId="16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20" fillId="0" borderId="0" xfId="0" applyFont="1" applyAlignment="1"/>
    <xf numFmtId="0" fontId="16" fillId="0" borderId="0" xfId="0" applyFont="1" applyAlignment="1">
      <alignment wrapText="1"/>
    </xf>
    <xf numFmtId="0" fontId="20" fillId="0" borderId="0" xfId="0" applyFont="1" applyAlignment="1">
      <alignment horizontal="center"/>
    </xf>
    <xf numFmtId="0" fontId="5" fillId="0" borderId="2" xfId="0" applyFont="1" applyFill="1" applyBorder="1" applyAlignment="1">
      <alignment horizontal="left"/>
    </xf>
    <xf numFmtId="0" fontId="15" fillId="3" borderId="0" xfId="0" applyNumberFormat="1" applyFont="1" applyFill="1" applyAlignment="1">
      <alignment vertical="center"/>
    </xf>
    <xf numFmtId="0" fontId="8" fillId="2" borderId="2" xfId="0" applyFont="1" applyFill="1" applyBorder="1" applyAlignment="1">
      <alignment horizontal="center" wrapText="1"/>
    </xf>
    <xf numFmtId="0" fontId="8" fillId="0" borderId="0" xfId="0" quotePrefix="1" applyFont="1"/>
    <xf numFmtId="0" fontId="3" fillId="0" borderId="0" xfId="1"/>
    <xf numFmtId="0" fontId="22" fillId="0" borderId="0" xfId="1" applyFont="1"/>
    <xf numFmtId="0" fontId="8" fillId="4" borderId="3" xfId="1" applyFont="1" applyFill="1" applyBorder="1" applyAlignment="1"/>
    <xf numFmtId="0" fontId="8" fillId="4" borderId="0" xfId="1" applyFont="1" applyFill="1" applyBorder="1" applyAlignment="1"/>
    <xf numFmtId="0" fontId="3" fillId="0" borderId="0" xfId="1"/>
    <xf numFmtId="164" fontId="3" fillId="4" borderId="0" xfId="1" applyNumberFormat="1" applyFill="1"/>
    <xf numFmtId="0" fontId="3" fillId="0" borderId="0" xfId="1"/>
    <xf numFmtId="164" fontId="3" fillId="4" borderId="0" xfId="1" applyNumberFormat="1" applyFill="1"/>
    <xf numFmtId="164" fontId="0" fillId="0" borderId="0" xfId="0" applyNumberFormat="1"/>
    <xf numFmtId="164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/>
    <xf numFmtId="0" fontId="22" fillId="5" borderId="13" xfId="1" applyFont="1" applyFill="1" applyBorder="1"/>
    <xf numFmtId="0" fontId="3" fillId="5" borderId="14" xfId="1" applyFill="1" applyBorder="1"/>
    <xf numFmtId="164" fontId="3" fillId="5" borderId="14" xfId="1" applyNumberFormat="1" applyFill="1" applyBorder="1"/>
    <xf numFmtId="0" fontId="3" fillId="5" borderId="0" xfId="1" applyFill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22" fillId="6" borderId="13" xfId="1" applyFont="1" applyFill="1" applyBorder="1" applyAlignment="1">
      <alignment horizontal="center" wrapText="1"/>
    </xf>
    <xf numFmtId="0" fontId="3" fillId="6" borderId="0" xfId="1" applyFill="1" applyAlignment="1">
      <alignment horizontal="center"/>
    </xf>
    <xf numFmtId="164" fontId="3" fillId="6" borderId="0" xfId="1" applyNumberFormat="1" applyFill="1" applyAlignment="1">
      <alignment horizontal="center"/>
    </xf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164" fontId="3" fillId="6" borderId="14" xfId="1" applyNumberFormat="1" applyFont="1" applyFill="1" applyBorder="1" applyAlignment="1">
      <alignment horizontal="center"/>
    </xf>
    <xf numFmtId="0" fontId="8" fillId="6" borderId="15" xfId="1" applyFont="1" applyFill="1" applyBorder="1" applyAlignment="1">
      <alignment horizontal="center"/>
    </xf>
    <xf numFmtId="0" fontId="8" fillId="6" borderId="14" xfId="1" applyFont="1" applyFill="1" applyBorder="1" applyAlignment="1">
      <alignment horizontal="center"/>
    </xf>
    <xf numFmtId="0" fontId="3" fillId="6" borderId="14" xfId="1" applyFont="1" applyFill="1" applyBorder="1" applyAlignment="1">
      <alignment horizontal="center"/>
    </xf>
    <xf numFmtId="0" fontId="3" fillId="6" borderId="14" xfId="1" applyFill="1" applyBorder="1" applyAlignment="1">
      <alignment horizontal="center"/>
    </xf>
    <xf numFmtId="0" fontId="8" fillId="0" borderId="0" xfId="0" applyFont="1" applyAlignment="1"/>
    <xf numFmtId="0" fontId="8" fillId="0" borderId="3" xfId="0" applyFont="1" applyBorder="1" applyAlignment="1"/>
    <xf numFmtId="0" fontId="2" fillId="5" borderId="0" xfId="1" applyFont="1" applyFill="1" applyAlignment="1">
      <alignment horizontal="center"/>
    </xf>
    <xf numFmtId="0" fontId="22" fillId="5" borderId="0" xfId="1" applyFont="1" applyFill="1" applyAlignment="1">
      <alignment horizontal="center" wrapText="1"/>
    </xf>
    <xf numFmtId="0" fontId="22" fillId="6" borderId="0" xfId="1" applyFont="1" applyFill="1" applyAlignment="1">
      <alignment horizont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0" xfId="0" applyFont="1" applyAlignment="1">
      <alignment horizontal="left" vertical="top" wrapText="1"/>
    </xf>
    <xf numFmtId="0" fontId="14" fillId="3" borderId="0" xfId="0" applyNumberFormat="1" applyFont="1" applyFill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 indent="3"/>
    </xf>
    <xf numFmtId="0" fontId="13" fillId="0" borderId="11" xfId="0" applyFont="1" applyBorder="1" applyAlignment="1">
      <alignment horizontal="left" vertical="center" wrapText="1" indent="3"/>
    </xf>
    <xf numFmtId="0" fontId="13" fillId="0" borderId="12" xfId="0" applyFont="1" applyBorder="1" applyAlignment="1">
      <alignment horizontal="left" vertical="center" wrapText="1" indent="3"/>
    </xf>
    <xf numFmtId="0" fontId="8" fillId="0" borderId="0" xfId="0" applyFont="1" applyAlignment="1"/>
    <xf numFmtId="0" fontId="12" fillId="0" borderId="0" xfId="0" applyFont="1" applyBorder="1" applyAlignment="1">
      <alignment textRotation="90"/>
    </xf>
    <xf numFmtId="0" fontId="14" fillId="3" borderId="0" xfId="0" applyFont="1" applyFill="1" applyAlignment="1">
      <alignment vertical="center"/>
    </xf>
    <xf numFmtId="0" fontId="6" fillId="2" borderId="2" xfId="0" applyFont="1" applyFill="1" applyBorder="1" applyAlignment="1">
      <alignment horizontal="left"/>
    </xf>
    <xf numFmtId="0" fontId="16" fillId="0" borderId="0" xfId="0" applyFont="1" applyAlignment="1">
      <alignment horizontal="left" vertical="top" wrapText="1"/>
    </xf>
    <xf numFmtId="0" fontId="14" fillId="3" borderId="0" xfId="0" applyFont="1" applyFill="1"/>
    <xf numFmtId="0" fontId="8" fillId="0" borderId="9" xfId="0" applyFont="1" applyBorder="1" applyAlignment="1"/>
    <xf numFmtId="0" fontId="8" fillId="0" borderId="4" xfId="0" applyFont="1" applyBorder="1" applyAlignment="1"/>
    <xf numFmtId="0" fontId="8" fillId="0" borderId="3" xfId="0" applyFont="1" applyBorder="1" applyAlignment="1"/>
    <xf numFmtId="0" fontId="15" fillId="3" borderId="0" xfId="0" applyFont="1" applyFill="1" applyAlignment="1">
      <alignment vertical="center"/>
    </xf>
    <xf numFmtId="0" fontId="6" fillId="3" borderId="0" xfId="0" applyNumberFormat="1" applyFont="1" applyFill="1" applyAlignment="1">
      <alignment vertical="center" wrapText="1"/>
    </xf>
    <xf numFmtId="0" fontId="8" fillId="3" borderId="0" xfId="0" applyFont="1" applyFill="1"/>
    <xf numFmtId="0" fontId="12" fillId="3" borderId="0" xfId="0" applyFont="1" applyFill="1" applyBorder="1" applyAlignment="1">
      <alignment textRotation="90"/>
    </xf>
    <xf numFmtId="0" fontId="8" fillId="0" borderId="7" xfId="0" applyFont="1" applyBorder="1" applyAlignment="1"/>
    <xf numFmtId="0" fontId="14" fillId="3" borderId="0" xfId="0" applyNumberFormat="1" applyFont="1" applyFill="1" applyAlignment="1">
      <alignment vertical="center" wrapText="1"/>
    </xf>
    <xf numFmtId="0" fontId="1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1" fillId="6" borderId="0" xfId="1" applyFont="1" applyFill="1" applyAlignment="1">
      <alignment horizontal="center"/>
    </xf>
    <xf numFmtId="0" fontId="8" fillId="2" borderId="2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0"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EEEEE"/>
      <rgbColor rgb="0000FFFF"/>
      <rgbColor rgb="00800000"/>
      <rgbColor rgb="000B381D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35413"/>
      <rgbColor rgb="00666699"/>
      <rgbColor rgb="00969696"/>
      <rgbColor rgb="00003366"/>
      <rgbColor rgb="002BA475"/>
      <rgbColor rgb="00003300"/>
      <rgbColor rgb="00333300"/>
      <rgbColor rgb="00993300"/>
      <rgbColor rgb="00993366"/>
      <rgbColor rgb="00333399"/>
      <rgbColor rgb="00333333"/>
    </indexedColors>
    <mruColors>
      <color rgb="FF808080"/>
      <color rgb="FFFFCC00"/>
      <color rgb="FF3399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336177</xdr:colOff>
      <xdr:row>9</xdr:row>
      <xdr:rowOff>134471</xdr:rowOff>
    </xdr:from>
    <xdr:to>
      <xdr:col>4</xdr:col>
      <xdr:colOff>1394510</xdr:colOff>
      <xdr:row>9</xdr:row>
      <xdr:rowOff>780802</xdr:rowOff>
    </xdr:to>
    <xdr:sp macro="" textlink="">
      <xdr:nvSpPr>
        <xdr:cNvPr id="8" name="TextBox 3">
          <a:extLst>
            <a:ext uri="{FF2B5EF4-FFF2-40B4-BE49-F238E27FC236}">
              <a16:creationId xmlns:a16="http://schemas.microsoft.com/office/drawing/2014/main" id="{18407410-3B94-431D-82B1-83B5332A2E71}"/>
            </a:ext>
          </a:extLst>
        </xdr:cNvPr>
        <xdr:cNvSpPr txBox="1"/>
      </xdr:nvSpPr>
      <xdr:spPr>
        <a:xfrm>
          <a:off x="5636559" y="3798795"/>
          <a:ext cx="1058333" cy="646331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n-N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sz="1200">
              <a:latin typeface="Arial" panose="020B0604020202020204" pitchFamily="34" charset="0"/>
              <a:cs typeface="Arial" panose="020B0604020202020204" pitchFamily="34" charset="0"/>
            </a:rPr>
            <a:t>Drawing or image of concept 1</a:t>
          </a:r>
          <a:endParaRPr lang="en-NL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242047</xdr:colOff>
      <xdr:row>9</xdr:row>
      <xdr:rowOff>51547</xdr:rowOff>
    </xdr:from>
    <xdr:to>
      <xdr:col>10</xdr:col>
      <xdr:colOff>1300380</xdr:colOff>
      <xdr:row>9</xdr:row>
      <xdr:rowOff>697878</xdr:rowOff>
    </xdr:to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021E470D-4605-47AC-B476-D61E930269B3}"/>
            </a:ext>
          </a:extLst>
        </xdr:cNvPr>
        <xdr:cNvSpPr txBox="1"/>
      </xdr:nvSpPr>
      <xdr:spPr>
        <a:xfrm>
          <a:off x="8377518" y="3715871"/>
          <a:ext cx="1058333" cy="646331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n-N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sz="1200">
              <a:latin typeface="Arial" panose="020B0604020202020204" pitchFamily="34" charset="0"/>
              <a:cs typeface="Arial" panose="020B0604020202020204" pitchFamily="34" charset="0"/>
            </a:rPr>
            <a:t>Drawing or image of concept 2</a:t>
          </a:r>
          <a:endParaRPr lang="en-NL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381000</xdr:colOff>
      <xdr:row>9</xdr:row>
      <xdr:rowOff>134471</xdr:rowOff>
    </xdr:from>
    <xdr:to>
      <xdr:col>16</xdr:col>
      <xdr:colOff>1439333</xdr:colOff>
      <xdr:row>9</xdr:row>
      <xdr:rowOff>780802</xdr:rowOff>
    </xdr:to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D3920CBA-531B-4888-88E7-9829EB594D29}"/>
            </a:ext>
          </a:extLst>
        </xdr:cNvPr>
        <xdr:cNvSpPr txBox="1"/>
      </xdr:nvSpPr>
      <xdr:spPr>
        <a:xfrm>
          <a:off x="11351559" y="3798795"/>
          <a:ext cx="1058333" cy="646331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n-N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sz="1200">
              <a:latin typeface="Arial" panose="020B0604020202020204" pitchFamily="34" charset="0"/>
              <a:cs typeface="Arial" panose="020B0604020202020204" pitchFamily="34" charset="0"/>
            </a:rPr>
            <a:t>Drawing or image of concept 3</a:t>
          </a:r>
          <a:endParaRPr lang="en-NL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286871</xdr:colOff>
      <xdr:row>9</xdr:row>
      <xdr:rowOff>129988</xdr:rowOff>
    </xdr:from>
    <xdr:to>
      <xdr:col>22</xdr:col>
      <xdr:colOff>1345204</xdr:colOff>
      <xdr:row>9</xdr:row>
      <xdr:rowOff>776319</xdr:rowOff>
    </xdr:to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E3CAD412-D4D5-4657-A802-286BD3EAF0C3}"/>
            </a:ext>
          </a:extLst>
        </xdr:cNvPr>
        <xdr:cNvSpPr txBox="1"/>
      </xdr:nvSpPr>
      <xdr:spPr>
        <a:xfrm>
          <a:off x="14092518" y="3794312"/>
          <a:ext cx="1058333" cy="646331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n-N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sz="1200">
              <a:latin typeface="Arial" panose="020B0604020202020204" pitchFamily="34" charset="0"/>
              <a:cs typeface="Arial" panose="020B0604020202020204" pitchFamily="34" charset="0"/>
            </a:rPr>
            <a:t>Drawing or image of concept 4</a:t>
          </a:r>
          <a:endParaRPr lang="en-NL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28</xdr:col>
      <xdr:colOff>383242</xdr:colOff>
      <xdr:row>9</xdr:row>
      <xdr:rowOff>114300</xdr:rowOff>
    </xdr:from>
    <xdr:to>
      <xdr:col>28</xdr:col>
      <xdr:colOff>1441575</xdr:colOff>
      <xdr:row>9</xdr:row>
      <xdr:rowOff>760631</xdr:rowOff>
    </xdr:to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239212FF-DFA2-451A-B0A2-D4717E628C22}"/>
            </a:ext>
          </a:extLst>
        </xdr:cNvPr>
        <xdr:cNvSpPr txBox="1"/>
      </xdr:nvSpPr>
      <xdr:spPr>
        <a:xfrm>
          <a:off x="17023977" y="3778624"/>
          <a:ext cx="1058333" cy="646331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n-N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sz="1200">
              <a:latin typeface="Arial" panose="020B0604020202020204" pitchFamily="34" charset="0"/>
              <a:cs typeface="Arial" panose="020B0604020202020204" pitchFamily="34" charset="0"/>
            </a:rPr>
            <a:t>Drawing or image of concept 5</a:t>
          </a:r>
          <a:endParaRPr lang="en-NL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381000</xdr:colOff>
      <xdr:row>9</xdr:row>
      <xdr:rowOff>134471</xdr:rowOff>
    </xdr:from>
    <xdr:to>
      <xdr:col>22</xdr:col>
      <xdr:colOff>1439333</xdr:colOff>
      <xdr:row>9</xdr:row>
      <xdr:rowOff>780802</xdr:rowOff>
    </xdr:to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DE1A8834-4CFD-488C-A5A5-B3E42824E52C}"/>
            </a:ext>
          </a:extLst>
        </xdr:cNvPr>
        <xdr:cNvSpPr txBox="1"/>
      </xdr:nvSpPr>
      <xdr:spPr>
        <a:xfrm>
          <a:off x="11351559" y="3798795"/>
          <a:ext cx="1058333" cy="646331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n-N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sz="1200">
              <a:latin typeface="Arial" panose="020B0604020202020204" pitchFamily="34" charset="0"/>
              <a:cs typeface="Arial" panose="020B0604020202020204" pitchFamily="34" charset="0"/>
            </a:rPr>
            <a:t>Drawing or image of concept 3</a:t>
          </a:r>
          <a:endParaRPr lang="en-NL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28</xdr:col>
      <xdr:colOff>381000</xdr:colOff>
      <xdr:row>9</xdr:row>
      <xdr:rowOff>134471</xdr:rowOff>
    </xdr:from>
    <xdr:to>
      <xdr:col>28</xdr:col>
      <xdr:colOff>1439333</xdr:colOff>
      <xdr:row>9</xdr:row>
      <xdr:rowOff>780802</xdr:rowOff>
    </xdr:to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BBF2C138-D1BD-4DEB-BC5F-2A2FD05BDF09}"/>
            </a:ext>
          </a:extLst>
        </xdr:cNvPr>
        <xdr:cNvSpPr txBox="1"/>
      </xdr:nvSpPr>
      <xdr:spPr>
        <a:xfrm>
          <a:off x="11351559" y="3798795"/>
          <a:ext cx="1058333" cy="646331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n-NL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PT" sz="1200">
              <a:latin typeface="Arial" panose="020B0604020202020204" pitchFamily="34" charset="0"/>
              <a:cs typeface="Arial" panose="020B0604020202020204" pitchFamily="34" charset="0"/>
            </a:rPr>
            <a:t>Drawing or image of concept 3</a:t>
          </a:r>
          <a:endParaRPr lang="en-NL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39</xdr:row>
      <xdr:rowOff>76200</xdr:rowOff>
    </xdr:from>
    <xdr:to>
      <xdr:col>6</xdr:col>
      <xdr:colOff>495300</xdr:colOff>
      <xdr:row>39</xdr:row>
      <xdr:rowOff>323850</xdr:rowOff>
    </xdr:to>
    <xdr:sp macro="" textlink="">
      <xdr:nvSpPr>
        <xdr:cNvPr id="2062" name="Rectangle 14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>
          <a:spLocks noChangeArrowheads="1"/>
        </xdr:cNvSpPr>
      </xdr:nvSpPr>
      <xdr:spPr bwMode="auto">
        <a:xfrm>
          <a:off x="3543300" y="9429750"/>
          <a:ext cx="2476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247650</xdr:colOff>
      <xdr:row>39</xdr:row>
      <xdr:rowOff>76200</xdr:rowOff>
    </xdr:from>
    <xdr:to>
      <xdr:col>14</xdr:col>
      <xdr:colOff>495300</xdr:colOff>
      <xdr:row>39</xdr:row>
      <xdr:rowOff>323850</xdr:rowOff>
    </xdr:to>
    <xdr:sp macro="" textlink="">
      <xdr:nvSpPr>
        <xdr:cNvPr id="2063" name="Rectangle 15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SpPr>
          <a:spLocks noChangeArrowheads="1"/>
        </xdr:cNvSpPr>
      </xdr:nvSpPr>
      <xdr:spPr bwMode="auto">
        <a:xfrm>
          <a:off x="7610475" y="9429750"/>
          <a:ext cx="2476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workbookViewId="0">
      <selection activeCell="E22" sqref="E22"/>
    </sheetView>
  </sheetViews>
  <sheetFormatPr defaultRowHeight="12.75" x14ac:dyDescent="0.2"/>
  <cols>
    <col min="1" max="1" width="28.7109375" bestFit="1" customWidth="1"/>
    <col min="7" max="10" width="8.85546875" style="98"/>
    <col min="11" max="11" width="15.140625" customWidth="1"/>
  </cols>
  <sheetData>
    <row r="1" spans="1:12" ht="14.45" customHeight="1" x14ac:dyDescent="0.25">
      <c r="A1" s="79" t="s">
        <v>45</v>
      </c>
      <c r="B1" s="107" t="s">
        <v>46</v>
      </c>
      <c r="C1" s="107"/>
      <c r="D1" s="107"/>
      <c r="E1" s="107"/>
      <c r="F1" s="107"/>
      <c r="G1" s="108" t="s">
        <v>47</v>
      </c>
      <c r="H1" s="108"/>
      <c r="I1" s="108"/>
      <c r="J1" s="108"/>
      <c r="K1" s="79" t="s">
        <v>58</v>
      </c>
    </row>
    <row r="2" spans="1:12" ht="15" x14ac:dyDescent="0.25">
      <c r="A2" s="78"/>
      <c r="B2" s="106" t="s">
        <v>60</v>
      </c>
      <c r="C2" s="106" t="s">
        <v>61</v>
      </c>
      <c r="D2" s="106" t="s">
        <v>62</v>
      </c>
      <c r="E2" s="106" t="s">
        <v>63</v>
      </c>
      <c r="F2" s="89" t="s">
        <v>48</v>
      </c>
      <c r="G2" s="136" t="s">
        <v>71</v>
      </c>
      <c r="H2" s="136" t="s">
        <v>72</v>
      </c>
      <c r="I2" s="136" t="s">
        <v>73</v>
      </c>
      <c r="J2" s="94" t="s">
        <v>48</v>
      </c>
      <c r="K2" s="78"/>
    </row>
    <row r="3" spans="1:12" ht="15" x14ac:dyDescent="0.25">
      <c r="A3" s="79" t="s">
        <v>49</v>
      </c>
      <c r="B3" s="92"/>
      <c r="C3" s="92"/>
      <c r="D3" s="92"/>
      <c r="E3" s="92"/>
      <c r="F3" s="90"/>
      <c r="G3" s="95">
        <v>10</v>
      </c>
      <c r="H3" s="95">
        <v>20</v>
      </c>
      <c r="I3" s="95">
        <v>20</v>
      </c>
      <c r="J3" s="99">
        <f>AVERAGE(G3:I3)</f>
        <v>16.666666666666668</v>
      </c>
      <c r="K3" s="82"/>
    </row>
    <row r="4" spans="1:12" ht="15" x14ac:dyDescent="0.25">
      <c r="A4" s="80" t="s">
        <v>59</v>
      </c>
      <c r="B4" s="92">
        <v>4</v>
      </c>
      <c r="C4" s="92">
        <v>5</v>
      </c>
      <c r="D4" s="92">
        <v>6</v>
      </c>
      <c r="E4" s="92">
        <v>4</v>
      </c>
      <c r="F4" s="91">
        <f>AVERAGE(B4:E4)</f>
        <v>4.75</v>
      </c>
      <c r="G4" s="96"/>
      <c r="H4" s="96"/>
      <c r="I4" s="96"/>
      <c r="J4" s="99"/>
      <c r="K4" s="83">
        <f>(J3/(F4+F5))*F4</f>
        <v>5.7575757575757578</v>
      </c>
    </row>
    <row r="5" spans="1:12" ht="15" x14ac:dyDescent="0.25">
      <c r="A5" s="81" t="s">
        <v>39</v>
      </c>
      <c r="B5" s="92">
        <v>9</v>
      </c>
      <c r="C5" s="92">
        <v>8</v>
      </c>
      <c r="D5" s="92">
        <v>10</v>
      </c>
      <c r="E5" s="92">
        <v>9</v>
      </c>
      <c r="F5" s="91">
        <f>AVERAGE(B5:E5)</f>
        <v>9</v>
      </c>
      <c r="G5" s="96"/>
      <c r="H5" s="96"/>
      <c r="I5" s="96"/>
      <c r="J5" s="100"/>
      <c r="K5" s="83">
        <f>(J3/(F4+F5))*F5</f>
        <v>10.90909090909091</v>
      </c>
    </row>
    <row r="6" spans="1:12" ht="15" x14ac:dyDescent="0.25">
      <c r="A6" s="78"/>
      <c r="B6" s="92"/>
      <c r="C6" s="92"/>
      <c r="D6" s="92"/>
      <c r="E6" s="92"/>
      <c r="F6" s="91"/>
      <c r="G6" s="96"/>
      <c r="H6" s="96"/>
      <c r="I6" s="96"/>
      <c r="J6" s="101"/>
      <c r="K6" s="82"/>
    </row>
    <row r="7" spans="1:12" ht="15" x14ac:dyDescent="0.25">
      <c r="A7" s="79" t="s">
        <v>50</v>
      </c>
      <c r="B7" s="92"/>
      <c r="C7" s="92"/>
      <c r="D7" s="92"/>
      <c r="E7" s="92"/>
      <c r="F7" s="91"/>
      <c r="G7" s="96">
        <v>30</v>
      </c>
      <c r="H7" s="96">
        <v>20</v>
      </c>
      <c r="I7" s="96">
        <v>30</v>
      </c>
      <c r="J7" s="99">
        <f>AVERAGE(G7:I7)</f>
        <v>26.666666666666668</v>
      </c>
      <c r="K7" s="82"/>
    </row>
    <row r="8" spans="1:12" ht="15" x14ac:dyDescent="0.25">
      <c r="A8" s="80" t="s">
        <v>30</v>
      </c>
      <c r="B8" s="92">
        <v>5</v>
      </c>
      <c r="C8" s="92">
        <v>7</v>
      </c>
      <c r="D8" s="92">
        <v>7</v>
      </c>
      <c r="E8" s="92">
        <v>8</v>
      </c>
      <c r="F8" s="91">
        <f>AVERAGE(B8:E8)</f>
        <v>6.75</v>
      </c>
      <c r="G8" s="96"/>
      <c r="H8" s="96"/>
      <c r="I8" s="96"/>
      <c r="J8" s="102"/>
      <c r="K8" s="85">
        <f>(J7/(SUM(F8:F9))*F8)</f>
        <v>14.4</v>
      </c>
    </row>
    <row r="9" spans="1:12" ht="15" x14ac:dyDescent="0.25">
      <c r="A9" s="80" t="s">
        <v>32</v>
      </c>
      <c r="B9" s="92">
        <v>6</v>
      </c>
      <c r="C9" s="92">
        <v>7</v>
      </c>
      <c r="D9" s="92">
        <v>5</v>
      </c>
      <c r="E9" s="92">
        <v>5</v>
      </c>
      <c r="F9" s="91">
        <f>AVERAGE(B9:E9)</f>
        <v>5.75</v>
      </c>
      <c r="G9" s="96"/>
      <c r="H9" s="96"/>
      <c r="I9" s="96"/>
      <c r="J9" s="100"/>
      <c r="K9" s="85">
        <f>(J7/(SUM(F8:F9))*F9)</f>
        <v>12.266666666666666</v>
      </c>
      <c r="L9" s="86"/>
    </row>
    <row r="10" spans="1:12" ht="15" x14ac:dyDescent="0.25">
      <c r="A10" s="78"/>
      <c r="B10" s="92"/>
      <c r="C10" s="92"/>
      <c r="D10" s="92"/>
      <c r="E10" s="92"/>
      <c r="F10" s="91"/>
      <c r="G10" s="96"/>
      <c r="H10" s="96"/>
      <c r="I10" s="96"/>
      <c r="J10" s="100"/>
      <c r="K10" s="82"/>
    </row>
    <row r="11" spans="1:12" ht="15" x14ac:dyDescent="0.25">
      <c r="A11" s="79" t="s">
        <v>51</v>
      </c>
      <c r="B11" s="92"/>
      <c r="C11" s="92"/>
      <c r="D11" s="92"/>
      <c r="E11" s="92"/>
      <c r="F11" s="91"/>
      <c r="G11" s="96">
        <v>4</v>
      </c>
      <c r="H11" s="96">
        <v>13</v>
      </c>
      <c r="I11" s="96">
        <v>10</v>
      </c>
      <c r="J11" s="99">
        <f>AVERAGE(G11:I11)</f>
        <v>9</v>
      </c>
      <c r="K11" s="82"/>
    </row>
    <row r="12" spans="1:12" ht="15" x14ac:dyDescent="0.25">
      <c r="A12" s="80" t="s">
        <v>35</v>
      </c>
      <c r="B12" s="92">
        <v>4</v>
      </c>
      <c r="C12" s="92">
        <v>3</v>
      </c>
      <c r="D12" s="92">
        <v>5</v>
      </c>
      <c r="E12" s="92">
        <v>6</v>
      </c>
      <c r="F12" s="91">
        <f>AVERAGE(B12:E12)</f>
        <v>4.5</v>
      </c>
      <c r="G12" s="96"/>
      <c r="H12" s="96"/>
      <c r="I12" s="96"/>
      <c r="J12" s="100"/>
      <c r="K12" s="83">
        <f>(J11/SUM(F12:F14))*F12</f>
        <v>2.5714285714285712</v>
      </c>
    </row>
    <row r="13" spans="1:12" ht="15" x14ac:dyDescent="0.25">
      <c r="A13" s="80" t="s">
        <v>34</v>
      </c>
      <c r="B13" s="92">
        <v>7</v>
      </c>
      <c r="C13" s="92">
        <v>3</v>
      </c>
      <c r="D13" s="92">
        <v>6</v>
      </c>
      <c r="E13" s="92">
        <v>6</v>
      </c>
      <c r="F13" s="91">
        <f>AVERAGE(B13:E13)</f>
        <v>5.5</v>
      </c>
      <c r="G13" s="96"/>
      <c r="H13" s="96"/>
      <c r="I13" s="96"/>
      <c r="J13" s="100"/>
      <c r="K13" s="83">
        <f>(J11/SUM(F12:F14))*F13</f>
        <v>3.1428571428571428</v>
      </c>
    </row>
    <row r="14" spans="1:12" ht="15" x14ac:dyDescent="0.25">
      <c r="A14" s="80" t="s">
        <v>36</v>
      </c>
      <c r="B14" s="92">
        <v>7</v>
      </c>
      <c r="C14" s="92">
        <v>2</v>
      </c>
      <c r="D14" s="92">
        <v>5</v>
      </c>
      <c r="E14" s="92">
        <v>9</v>
      </c>
      <c r="F14" s="91">
        <f>AVERAGE(B14:E14)</f>
        <v>5.75</v>
      </c>
      <c r="G14" s="96"/>
      <c r="H14" s="96"/>
      <c r="I14" s="96"/>
      <c r="J14" s="100"/>
      <c r="K14" s="83">
        <f>(J11/SUM(F12:F14))*F14</f>
        <v>3.2857142857142856</v>
      </c>
      <c r="L14" s="86"/>
    </row>
    <row r="15" spans="1:12" ht="15" x14ac:dyDescent="0.25">
      <c r="A15" s="78"/>
      <c r="B15" s="92"/>
      <c r="C15" s="92"/>
      <c r="D15" s="92"/>
      <c r="E15" s="92"/>
      <c r="F15" s="91"/>
      <c r="G15" s="96"/>
      <c r="H15" s="96"/>
      <c r="I15" s="96"/>
      <c r="J15" s="102"/>
      <c r="K15" s="82"/>
    </row>
    <row r="16" spans="1:12" ht="15" x14ac:dyDescent="0.25">
      <c r="A16" s="79" t="s">
        <v>52</v>
      </c>
      <c r="B16" s="92"/>
      <c r="C16" s="92"/>
      <c r="D16" s="92"/>
      <c r="E16" s="92"/>
      <c r="F16" s="91"/>
      <c r="G16" s="96">
        <v>15</v>
      </c>
      <c r="H16" s="96">
        <v>13</v>
      </c>
      <c r="I16" s="96">
        <v>13</v>
      </c>
      <c r="J16" s="99">
        <f>AVERAGE(G16:I16)</f>
        <v>13.666666666666666</v>
      </c>
      <c r="K16" s="82"/>
    </row>
    <row r="17" spans="1:12" ht="15" x14ac:dyDescent="0.25">
      <c r="A17" s="80" t="s">
        <v>31</v>
      </c>
      <c r="B17" s="92">
        <v>9</v>
      </c>
      <c r="C17" s="92">
        <v>7</v>
      </c>
      <c r="D17" s="92">
        <v>7</v>
      </c>
      <c r="E17" s="92">
        <v>8</v>
      </c>
      <c r="F17" s="91">
        <f>AVERAGE(B17:E17)</f>
        <v>7.75</v>
      </c>
      <c r="G17" s="96"/>
      <c r="H17" s="96"/>
      <c r="I17" s="96"/>
      <c r="J17" s="100"/>
      <c r="K17" s="83">
        <f>(J16/SUM(F17:F19))*F17</f>
        <v>4.6050724637681153</v>
      </c>
    </row>
    <row r="18" spans="1:12" ht="15" x14ac:dyDescent="0.25">
      <c r="A18" s="80" t="s">
        <v>33</v>
      </c>
      <c r="B18" s="92">
        <v>7</v>
      </c>
      <c r="C18" s="92">
        <v>6</v>
      </c>
      <c r="D18" s="92">
        <v>5</v>
      </c>
      <c r="E18" s="92">
        <v>9</v>
      </c>
      <c r="F18" s="91">
        <f>AVERAGE(B18:E18)</f>
        <v>6.75</v>
      </c>
      <c r="G18" s="96"/>
      <c r="H18" s="96"/>
      <c r="I18" s="96"/>
      <c r="J18" s="100"/>
      <c r="K18" s="83">
        <f>(J16/SUM(F17:F19))*F18</f>
        <v>4.0108695652173907</v>
      </c>
    </row>
    <row r="19" spans="1:12" ht="15" x14ac:dyDescent="0.25">
      <c r="A19" s="80" t="s">
        <v>41</v>
      </c>
      <c r="B19" s="92">
        <v>9</v>
      </c>
      <c r="C19" s="92">
        <v>8</v>
      </c>
      <c r="D19" s="92">
        <v>8</v>
      </c>
      <c r="E19" s="92">
        <v>9</v>
      </c>
      <c r="F19" s="91">
        <f>AVERAGE(B19:E19)</f>
        <v>8.5</v>
      </c>
      <c r="G19" s="96"/>
      <c r="H19" s="96"/>
      <c r="I19" s="96"/>
      <c r="J19" s="100"/>
      <c r="K19" s="83">
        <f>(J16/SUM(F17:F19))*F19</f>
        <v>5.0507246376811592</v>
      </c>
      <c r="L19" s="86"/>
    </row>
    <row r="20" spans="1:12" ht="15" x14ac:dyDescent="0.25">
      <c r="A20" s="84"/>
      <c r="B20" s="92"/>
      <c r="C20" s="92"/>
      <c r="D20" s="92"/>
      <c r="E20" s="92"/>
      <c r="F20" s="91"/>
      <c r="G20" s="96"/>
      <c r="H20" s="96"/>
      <c r="I20" s="96"/>
      <c r="J20" s="101"/>
      <c r="K20" s="85"/>
      <c r="L20" s="86"/>
    </row>
    <row r="21" spans="1:12" ht="15" x14ac:dyDescent="0.25">
      <c r="A21" s="79" t="s">
        <v>53</v>
      </c>
      <c r="B21" s="92"/>
      <c r="C21" s="92"/>
      <c r="D21" s="92"/>
      <c r="E21" s="92"/>
      <c r="F21" s="91"/>
      <c r="G21" s="96">
        <v>21</v>
      </c>
      <c r="H21" s="96">
        <v>18</v>
      </c>
      <c r="I21" s="96">
        <v>15</v>
      </c>
      <c r="J21" s="99">
        <f>AVERAGE(G21:I21)</f>
        <v>18</v>
      </c>
      <c r="K21" s="84"/>
      <c r="L21" s="86"/>
    </row>
    <row r="22" spans="1:12" ht="15" x14ac:dyDescent="0.25">
      <c r="A22" s="80" t="s">
        <v>42</v>
      </c>
      <c r="B22" s="92">
        <v>9</v>
      </c>
      <c r="C22" s="92">
        <v>7</v>
      </c>
      <c r="D22" s="92">
        <v>10</v>
      </c>
      <c r="E22" s="92">
        <v>10</v>
      </c>
      <c r="F22" s="91">
        <f>AVERAGE(B22:E22)</f>
        <v>9</v>
      </c>
      <c r="G22" s="96"/>
      <c r="H22" s="96"/>
      <c r="I22" s="96"/>
      <c r="J22" s="102"/>
      <c r="K22" s="85">
        <f>(J21/SUM(F22:F24))*F22</f>
        <v>6.2307692307692308</v>
      </c>
      <c r="L22" s="86"/>
    </row>
    <row r="23" spans="1:12" ht="15" x14ac:dyDescent="0.25">
      <c r="A23" s="80" t="s">
        <v>43</v>
      </c>
      <c r="B23" s="92">
        <v>8</v>
      </c>
      <c r="C23" s="92">
        <v>8</v>
      </c>
      <c r="D23" s="92">
        <v>9</v>
      </c>
      <c r="E23" s="92">
        <v>10</v>
      </c>
      <c r="F23" s="91">
        <f>AVERAGE(B23:E23)</f>
        <v>8.75</v>
      </c>
      <c r="G23" s="96"/>
      <c r="H23" s="96"/>
      <c r="I23" s="96"/>
      <c r="J23" s="101"/>
      <c r="K23" s="85">
        <f>(J21/SUM(F22:F24))*F23</f>
        <v>6.0576923076923075</v>
      </c>
      <c r="L23" s="86"/>
    </row>
    <row r="24" spans="1:12" ht="15" x14ac:dyDescent="0.25">
      <c r="A24" s="80" t="s">
        <v>44</v>
      </c>
      <c r="B24" s="92">
        <v>9</v>
      </c>
      <c r="C24" s="92">
        <v>7</v>
      </c>
      <c r="D24" s="92">
        <v>9</v>
      </c>
      <c r="E24" s="92">
        <v>8</v>
      </c>
      <c r="F24" s="91">
        <f>AVERAGE(B24:E24)</f>
        <v>8.25</v>
      </c>
      <c r="G24" s="96"/>
      <c r="H24" s="96"/>
      <c r="I24" s="96"/>
      <c r="J24" s="103"/>
      <c r="K24" s="85">
        <f>(J21/SUM(F22:F24))*F24</f>
        <v>5.7115384615384617</v>
      </c>
      <c r="L24" s="86"/>
    </row>
    <row r="25" spans="1:12" ht="15" x14ac:dyDescent="0.25">
      <c r="A25" s="78"/>
      <c r="B25" s="92"/>
      <c r="C25" s="92"/>
      <c r="D25" s="92"/>
      <c r="E25" s="92"/>
      <c r="F25" s="91"/>
      <c r="G25" s="96"/>
      <c r="H25" s="96"/>
      <c r="I25" s="96"/>
      <c r="J25" s="102"/>
      <c r="K25" s="82"/>
    </row>
    <row r="26" spans="1:12" ht="15" x14ac:dyDescent="0.25">
      <c r="A26" s="79" t="s">
        <v>54</v>
      </c>
      <c r="B26" s="92"/>
      <c r="C26" s="92"/>
      <c r="D26" s="92"/>
      <c r="E26" s="92"/>
      <c r="F26" s="91"/>
      <c r="G26" s="96">
        <v>20</v>
      </c>
      <c r="H26" s="96">
        <v>16</v>
      </c>
      <c r="I26" s="96">
        <v>12</v>
      </c>
      <c r="J26" s="99">
        <f>AVERAGE(G26:I26)</f>
        <v>16</v>
      </c>
      <c r="K26" s="82"/>
    </row>
    <row r="27" spans="1:12" ht="15" x14ac:dyDescent="0.25">
      <c r="A27" s="80" t="s">
        <v>70</v>
      </c>
      <c r="B27" s="92">
        <v>10</v>
      </c>
      <c r="C27" s="92"/>
      <c r="D27" s="92"/>
      <c r="E27" s="92"/>
      <c r="F27" s="91">
        <f>AVERAGE(B27:E27)</f>
        <v>10</v>
      </c>
      <c r="G27" s="96"/>
      <c r="H27" s="96"/>
      <c r="I27" s="96"/>
      <c r="J27" s="102"/>
      <c r="K27" s="83">
        <f>(J26/SUM(F27:F27))*F27</f>
        <v>16</v>
      </c>
    </row>
    <row r="28" spans="1:12" ht="15" x14ac:dyDescent="0.25">
      <c r="A28" s="78"/>
      <c r="B28" s="78"/>
      <c r="C28" s="78"/>
      <c r="D28" s="78"/>
      <c r="E28" s="78"/>
      <c r="F28" s="82"/>
      <c r="G28" s="97">
        <f>SUM(G3:G27)</f>
        <v>100</v>
      </c>
      <c r="H28" s="97">
        <f>SUM(H3:H27)</f>
        <v>100</v>
      </c>
      <c r="I28" s="97">
        <f>SUM(I3:I27)</f>
        <v>100</v>
      </c>
      <c r="J28" s="97">
        <f>SUM(J3:J27)</f>
        <v>100</v>
      </c>
      <c r="K28" s="84">
        <f>SUM(K3:K27)</f>
        <v>100</v>
      </c>
    </row>
  </sheetData>
  <mergeCells count="2">
    <mergeCell ref="B1:F1"/>
    <mergeCell ref="G1:J1"/>
  </mergeCells>
  <conditionalFormatting sqref="G28:K28">
    <cfRule type="cellIs" dxfId="9" priority="1" operator="greaterThan">
      <formula>100</formula>
    </cfRule>
    <cfRule type="cellIs" dxfId="8" priority="2" operator="equal">
      <formula>100</formula>
    </cfRule>
    <cfRule type="cellIs" dxfId="7" priority="3" operator="lessThan">
      <formula>100</formula>
    </cfRule>
    <cfRule type="cellIs" dxfId="6" priority="4" operator="greaterThan">
      <formula>100</formula>
    </cfRule>
  </conditionalFormatting>
  <pageMargins left="0.7" right="0.7" top="0.75" bottom="0.75" header="0.3" footer="0.3"/>
  <pageSetup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H43"/>
  <sheetViews>
    <sheetView topLeftCell="A19" zoomScale="85" zoomScaleNormal="85" zoomScalePageLayoutView="85" workbookViewId="0">
      <selection activeCell="B26" sqref="B26"/>
    </sheetView>
  </sheetViews>
  <sheetFormatPr defaultColWidth="8.85546875" defaultRowHeight="12.75" x14ac:dyDescent="0.2"/>
  <cols>
    <col min="1" max="1" width="48.7109375" style="12" customWidth="1"/>
    <col min="2" max="2" width="0.85546875" style="11" customWidth="1"/>
    <col min="3" max="3" width="27" style="12" customWidth="1"/>
    <col min="4" max="4" width="2.85546875" style="11" customWidth="1"/>
    <col min="5" max="5" width="24.28515625" style="12" customWidth="1"/>
    <col min="6" max="6" width="0.85546875" style="11" customWidth="1"/>
    <col min="7" max="7" width="6.7109375" style="6" customWidth="1"/>
    <col min="8" max="8" width="0.85546875" style="11" customWidth="1"/>
    <col min="9" max="9" width="8.85546875" style="6" customWidth="1"/>
    <col min="10" max="10" width="0.85546875" style="13" customWidth="1"/>
    <col min="11" max="11" width="24.28515625" style="12" customWidth="1"/>
    <col min="12" max="12" width="0.85546875" style="11" customWidth="1"/>
    <col min="13" max="13" width="6.7109375" style="6" customWidth="1"/>
    <col min="14" max="14" width="0.85546875" style="11" customWidth="1"/>
    <col min="15" max="15" width="8.85546875" style="6" customWidth="1"/>
    <col min="16" max="16" width="0.85546875" style="13" customWidth="1"/>
    <col min="17" max="17" width="24.28515625" style="12" customWidth="1"/>
    <col min="18" max="18" width="0.85546875" style="11" customWidth="1"/>
    <col min="19" max="19" width="6.7109375" style="6" customWidth="1"/>
    <col min="20" max="20" width="0.85546875" style="11" customWidth="1"/>
    <col min="21" max="21" width="8.85546875" style="6" customWidth="1"/>
    <col min="22" max="22" width="0.85546875" style="13" customWidth="1"/>
    <col min="23" max="23" width="24.28515625" style="12" customWidth="1"/>
    <col min="24" max="24" width="0.85546875" style="11" customWidth="1"/>
    <col min="25" max="25" width="6.7109375" style="6" customWidth="1"/>
    <col min="26" max="26" width="0.85546875" style="11" customWidth="1"/>
    <col min="27" max="27" width="8.85546875" style="6" customWidth="1"/>
    <col min="28" max="28" width="0.85546875" style="13" customWidth="1"/>
    <col min="29" max="29" width="24.28515625" style="12" customWidth="1"/>
    <col min="30" max="30" width="0.85546875" style="11" customWidth="1"/>
    <col min="31" max="31" width="6.7109375" style="6" customWidth="1"/>
    <col min="32" max="32" width="0.85546875" style="11" customWidth="1"/>
    <col min="33" max="33" width="8.85546875" style="6" customWidth="1"/>
    <col min="34" max="34" width="0.85546875" style="13" customWidth="1"/>
    <col min="35" max="16384" width="8.85546875" style="12"/>
  </cols>
  <sheetData>
    <row r="1" spans="1:34" ht="54" customHeight="1" x14ac:dyDescent="0.2">
      <c r="A1" s="75" t="s">
        <v>7</v>
      </c>
      <c r="B1" s="58"/>
      <c r="C1" s="59"/>
      <c r="D1" s="118"/>
      <c r="E1" s="60"/>
      <c r="F1" s="56"/>
      <c r="G1" s="61"/>
      <c r="H1" s="56"/>
      <c r="I1" s="61"/>
      <c r="J1" s="62"/>
      <c r="K1" s="60"/>
      <c r="L1" s="56"/>
      <c r="M1" s="61"/>
      <c r="N1" s="56"/>
      <c r="O1" s="61"/>
      <c r="P1" s="62"/>
      <c r="Q1" s="60"/>
      <c r="R1" s="56"/>
      <c r="S1" s="61"/>
      <c r="T1" s="56"/>
      <c r="U1" s="61"/>
      <c r="V1" s="62"/>
      <c r="W1" s="60"/>
      <c r="X1" s="56"/>
      <c r="Y1" s="61"/>
      <c r="Z1" s="56"/>
      <c r="AA1" s="61"/>
      <c r="AB1" s="62"/>
      <c r="AC1" s="60"/>
      <c r="AD1" s="56"/>
      <c r="AE1" s="61"/>
      <c r="AF1" s="56"/>
      <c r="AG1" s="61"/>
      <c r="AH1" s="62"/>
    </row>
    <row r="2" spans="1:34" s="52" customFormat="1" ht="15.75" x14ac:dyDescent="0.2">
      <c r="A2" s="113" t="s">
        <v>14</v>
      </c>
      <c r="B2" s="113"/>
      <c r="C2" s="113"/>
      <c r="D2" s="118"/>
      <c r="E2" s="119" t="s">
        <v>15</v>
      </c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</row>
    <row r="3" spans="1:34" s="40" customFormat="1" ht="10.15" customHeight="1" x14ac:dyDescent="0.2">
      <c r="A3" s="37"/>
      <c r="B3" s="37"/>
      <c r="C3" s="37"/>
      <c r="D3" s="38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</row>
    <row r="4" spans="1:34" ht="43.9" customHeight="1" x14ac:dyDescent="0.25">
      <c r="A4" s="110" t="s">
        <v>18</v>
      </c>
      <c r="B4" s="110"/>
      <c r="C4" s="117"/>
      <c r="E4" s="112" t="s">
        <v>23</v>
      </c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36"/>
      <c r="AC4" s="110"/>
      <c r="AD4" s="110"/>
      <c r="AE4" s="117"/>
      <c r="AF4" s="110"/>
      <c r="AG4" s="110"/>
      <c r="AH4" s="117"/>
    </row>
    <row r="5" spans="1:34" ht="49.15" customHeight="1" x14ac:dyDescent="0.2">
      <c r="A5" s="114" t="s">
        <v>69</v>
      </c>
      <c r="B5" s="115"/>
      <c r="C5" s="116"/>
      <c r="E5" s="112" t="s">
        <v>24</v>
      </c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</row>
    <row r="6" spans="1:34" ht="10.15" customHeight="1" x14ac:dyDescent="0.25">
      <c r="A6" s="14"/>
      <c r="B6" s="14"/>
      <c r="C6" s="15"/>
    </row>
    <row r="7" spans="1:34" ht="75.75" customHeight="1" x14ac:dyDescent="0.2">
      <c r="A7" s="109" t="s">
        <v>19</v>
      </c>
      <c r="B7" s="16"/>
      <c r="C7" s="35" t="s">
        <v>20</v>
      </c>
      <c r="E7" s="112" t="s">
        <v>25</v>
      </c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35"/>
      <c r="AC7" s="35"/>
      <c r="AD7" s="35"/>
      <c r="AE7" s="35"/>
      <c r="AF7" s="35"/>
      <c r="AG7" s="35"/>
      <c r="AH7" s="35"/>
    </row>
    <row r="8" spans="1:34" ht="15.75" x14ac:dyDescent="0.25">
      <c r="A8" s="109"/>
      <c r="B8" s="16"/>
      <c r="C8" s="35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</row>
    <row r="9" spans="1:34" s="24" customFormat="1" ht="15.75" customHeight="1" x14ac:dyDescent="0.25">
      <c r="A9" s="109"/>
      <c r="B9" s="16"/>
      <c r="C9" s="110" t="s">
        <v>21</v>
      </c>
      <c r="D9" s="21"/>
      <c r="E9" s="25">
        <v>1</v>
      </c>
      <c r="F9" s="21"/>
      <c r="G9" s="22"/>
      <c r="H9" s="21"/>
      <c r="I9" s="22"/>
      <c r="J9" s="23"/>
      <c r="K9" s="25">
        <v>2</v>
      </c>
      <c r="L9" s="21"/>
      <c r="M9" s="22"/>
      <c r="N9" s="21"/>
      <c r="O9" s="22"/>
      <c r="P9" s="23"/>
      <c r="Q9" s="25">
        <v>3</v>
      </c>
      <c r="R9" s="21"/>
      <c r="S9" s="22"/>
      <c r="T9" s="21"/>
      <c r="U9" s="22"/>
      <c r="V9" s="23"/>
      <c r="W9" s="25">
        <v>4</v>
      </c>
      <c r="X9" s="21"/>
      <c r="Y9" s="22"/>
      <c r="Z9" s="21"/>
      <c r="AA9" s="22"/>
      <c r="AB9" s="23"/>
      <c r="AC9" s="25">
        <v>5</v>
      </c>
      <c r="AD9" s="21"/>
      <c r="AE9" s="22"/>
      <c r="AF9" s="21"/>
      <c r="AG9" s="22"/>
      <c r="AH9" s="23"/>
    </row>
    <row r="10" spans="1:34" ht="84" customHeight="1" thickBot="1" x14ac:dyDescent="0.3">
      <c r="A10" s="1" t="s">
        <v>13</v>
      </c>
      <c r="B10" s="2"/>
      <c r="C10" s="111"/>
      <c r="E10" s="137" t="s">
        <v>64</v>
      </c>
      <c r="F10" s="17"/>
      <c r="G10" s="28" t="s">
        <v>6</v>
      </c>
      <c r="I10" s="28" t="s">
        <v>5</v>
      </c>
      <c r="J10" s="26"/>
      <c r="K10" s="76" t="s">
        <v>65</v>
      </c>
      <c r="L10" s="17"/>
      <c r="M10" s="28" t="s">
        <v>6</v>
      </c>
      <c r="O10" s="28" t="s">
        <v>5</v>
      </c>
      <c r="P10" s="26"/>
      <c r="Q10" s="137" t="s">
        <v>66</v>
      </c>
      <c r="R10" s="17"/>
      <c r="S10" s="28" t="s">
        <v>6</v>
      </c>
      <c r="U10" s="28" t="s">
        <v>5</v>
      </c>
      <c r="V10" s="26"/>
      <c r="W10" s="137" t="s">
        <v>67</v>
      </c>
      <c r="X10" s="17"/>
      <c r="Y10" s="28" t="s">
        <v>6</v>
      </c>
      <c r="AA10" s="28" t="s">
        <v>5</v>
      </c>
      <c r="AB10" s="26"/>
      <c r="AC10" s="137" t="s">
        <v>68</v>
      </c>
      <c r="AD10" s="17"/>
      <c r="AE10" s="28" t="s">
        <v>6</v>
      </c>
      <c r="AG10" s="28" t="s">
        <v>5</v>
      </c>
      <c r="AH10" s="26"/>
    </row>
    <row r="11" spans="1:34" s="34" customFormat="1" ht="15" customHeight="1" x14ac:dyDescent="0.2">
      <c r="A11" s="34" t="s">
        <v>86</v>
      </c>
      <c r="B11" s="15"/>
      <c r="C11" s="18" t="s">
        <v>12</v>
      </c>
      <c r="D11" s="15"/>
      <c r="F11" s="15"/>
      <c r="G11" s="6" t="s">
        <v>11</v>
      </c>
      <c r="H11" s="15"/>
      <c r="I11" s="8">
        <f>IF(T($C11)&lt;&gt;"",0,$C11*G11)</f>
        <v>0</v>
      </c>
      <c r="J11" s="13"/>
      <c r="L11" s="15"/>
      <c r="M11" s="6" t="s">
        <v>11</v>
      </c>
      <c r="N11" s="15"/>
      <c r="O11" s="8">
        <f>IF(T($C11)&lt;&gt;"",0,$C11*M11)</f>
        <v>0</v>
      </c>
      <c r="P11" s="13"/>
      <c r="R11" s="15"/>
      <c r="S11" s="6" t="s">
        <v>11</v>
      </c>
      <c r="T11" s="15"/>
      <c r="U11" s="8">
        <f>IF(T($C11)&lt;&gt;"",0,$C11*S11)</f>
        <v>0</v>
      </c>
      <c r="V11" s="13"/>
      <c r="X11" s="15"/>
      <c r="Y11" s="6" t="s">
        <v>11</v>
      </c>
      <c r="Z11" s="15"/>
      <c r="AA11" s="8">
        <f>IF(T($C11)&lt;&gt;"",0,$C11*Y11)</f>
        <v>0</v>
      </c>
      <c r="AB11" s="13"/>
      <c r="AD11" s="15"/>
      <c r="AE11" s="6" t="s">
        <v>11</v>
      </c>
      <c r="AF11" s="15"/>
      <c r="AG11" s="8">
        <f>IF(T($C11)&lt;&gt;"",0,$C11*AE11)</f>
        <v>0</v>
      </c>
      <c r="AH11" s="13"/>
    </row>
    <row r="12" spans="1:34" s="34" customFormat="1" ht="15" customHeight="1" x14ac:dyDescent="0.2">
      <c r="A12" s="47" t="s">
        <v>74</v>
      </c>
      <c r="B12" s="15"/>
      <c r="C12" s="10" t="s">
        <v>12</v>
      </c>
      <c r="D12" s="15"/>
      <c r="E12" s="19"/>
      <c r="F12" s="15"/>
      <c r="G12" s="6" t="s">
        <v>11</v>
      </c>
      <c r="H12" s="15"/>
      <c r="I12" s="8">
        <f t="shared" ref="I12:I37" si="0">IF(T($C12)&lt;&gt;"",0,$C12*G12)</f>
        <v>0</v>
      </c>
      <c r="J12" s="13"/>
      <c r="K12" s="19"/>
      <c r="L12" s="15"/>
      <c r="M12" s="8" t="s">
        <v>11</v>
      </c>
      <c r="N12" s="15"/>
      <c r="O12" s="8">
        <f t="shared" ref="O12:O37" si="1">IF(T($C12)&lt;&gt;"",0,$C12*M12)</f>
        <v>0</v>
      </c>
      <c r="P12" s="13"/>
      <c r="Q12" s="19"/>
      <c r="R12" s="15"/>
      <c r="S12" s="8" t="s">
        <v>11</v>
      </c>
      <c r="T12" s="15"/>
      <c r="U12" s="8">
        <f t="shared" ref="U12:U37" si="2">IF(T($C12)&lt;&gt;"",0,$C12*S12)</f>
        <v>0</v>
      </c>
      <c r="V12" s="13"/>
      <c r="W12" s="19"/>
      <c r="X12" s="15"/>
      <c r="Y12" s="8" t="s">
        <v>11</v>
      </c>
      <c r="Z12" s="15"/>
      <c r="AA12" s="8">
        <f t="shared" ref="AA12:AA37" si="3">IF(T($C12)&lt;&gt;"",0,$C12*Y12)</f>
        <v>0</v>
      </c>
      <c r="AB12" s="13"/>
      <c r="AC12" s="19"/>
      <c r="AD12" s="15"/>
      <c r="AE12" s="8" t="s">
        <v>11</v>
      </c>
      <c r="AF12" s="15"/>
      <c r="AG12" s="8">
        <f t="shared" ref="AG12:AG37" si="4">IF(T($C12)&lt;&gt;"",0,$C12*AE12)</f>
        <v>0</v>
      </c>
      <c r="AH12" s="13"/>
    </row>
    <row r="13" spans="1:34" s="34" customFormat="1" ht="15" customHeight="1" x14ac:dyDescent="0.2">
      <c r="A13" s="104" t="s">
        <v>75</v>
      </c>
      <c r="B13" s="15"/>
      <c r="C13" s="10" t="s">
        <v>12</v>
      </c>
      <c r="D13" s="15"/>
      <c r="E13" s="19"/>
      <c r="F13" s="15"/>
      <c r="G13" s="8" t="s">
        <v>11</v>
      </c>
      <c r="H13" s="15"/>
      <c r="I13" s="8">
        <f t="shared" si="0"/>
        <v>0</v>
      </c>
      <c r="J13" s="13"/>
      <c r="K13" s="19"/>
      <c r="L13" s="15"/>
      <c r="M13" s="8" t="s">
        <v>11</v>
      </c>
      <c r="N13" s="15"/>
      <c r="O13" s="8">
        <f>IF(T($C13)&lt;&gt;"",0,$C13*M13)</f>
        <v>0</v>
      </c>
      <c r="P13" s="13"/>
      <c r="Q13" s="19" t="s">
        <v>55</v>
      </c>
      <c r="R13" s="15"/>
      <c r="S13" s="8" t="s">
        <v>11</v>
      </c>
      <c r="T13" s="15"/>
      <c r="U13" s="8">
        <f t="shared" si="2"/>
        <v>0</v>
      </c>
      <c r="V13" s="13"/>
      <c r="W13" s="19"/>
      <c r="X13" s="15"/>
      <c r="Y13" s="8" t="s">
        <v>11</v>
      </c>
      <c r="Z13" s="15"/>
      <c r="AA13" s="8">
        <f t="shared" si="3"/>
        <v>0</v>
      </c>
      <c r="AB13" s="13"/>
      <c r="AC13" s="19"/>
      <c r="AD13" s="15"/>
      <c r="AE13" s="8" t="s">
        <v>11</v>
      </c>
      <c r="AF13" s="15"/>
      <c r="AG13" s="8">
        <f t="shared" si="4"/>
        <v>0</v>
      </c>
      <c r="AH13" s="13"/>
    </row>
    <row r="14" spans="1:34" s="34" customFormat="1" ht="15" customHeight="1" x14ac:dyDescent="0.2">
      <c r="A14" s="105" t="s">
        <v>76</v>
      </c>
      <c r="B14" s="15"/>
      <c r="C14" s="10" t="s">
        <v>12</v>
      </c>
      <c r="D14" s="15"/>
      <c r="E14" s="19"/>
      <c r="F14" s="15"/>
      <c r="G14" s="8" t="s">
        <v>11</v>
      </c>
      <c r="H14" s="15"/>
      <c r="I14" s="8">
        <f t="shared" si="0"/>
        <v>0</v>
      </c>
      <c r="J14" s="13"/>
      <c r="K14" s="19"/>
      <c r="L14" s="15"/>
      <c r="M14" s="8" t="s">
        <v>11</v>
      </c>
      <c r="N14" s="15"/>
      <c r="O14" s="8">
        <f t="shared" si="1"/>
        <v>0</v>
      </c>
      <c r="P14" s="13"/>
      <c r="Q14" s="19"/>
      <c r="R14" s="15"/>
      <c r="S14" s="8" t="s">
        <v>11</v>
      </c>
      <c r="T14" s="15"/>
      <c r="U14" s="8">
        <f t="shared" si="2"/>
        <v>0</v>
      </c>
      <c r="V14" s="13"/>
      <c r="W14" s="19"/>
      <c r="X14" s="15"/>
      <c r="Y14" s="8" t="s">
        <v>11</v>
      </c>
      <c r="Z14" s="15"/>
      <c r="AA14" s="8">
        <f t="shared" si="3"/>
        <v>0</v>
      </c>
      <c r="AB14" s="13"/>
      <c r="AC14" s="19"/>
      <c r="AD14" s="15"/>
      <c r="AE14" s="8" t="s">
        <v>11</v>
      </c>
      <c r="AF14" s="15"/>
      <c r="AG14" s="8">
        <f t="shared" si="4"/>
        <v>0</v>
      </c>
      <c r="AH14" s="13"/>
    </row>
    <row r="15" spans="1:34" s="34" customFormat="1" ht="15" customHeight="1" x14ac:dyDescent="0.2">
      <c r="A15" s="104" t="s">
        <v>77</v>
      </c>
      <c r="B15" s="15"/>
      <c r="C15" s="10" t="s">
        <v>12</v>
      </c>
      <c r="D15" s="15"/>
      <c r="E15" s="19"/>
      <c r="F15" s="15"/>
      <c r="G15" s="8" t="s">
        <v>11</v>
      </c>
      <c r="H15" s="15"/>
      <c r="I15" s="8">
        <f t="shared" si="0"/>
        <v>0</v>
      </c>
      <c r="J15" s="13"/>
      <c r="K15" s="19" t="s">
        <v>55</v>
      </c>
      <c r="L15" s="15"/>
      <c r="M15" s="8" t="s">
        <v>11</v>
      </c>
      <c r="N15" s="15"/>
      <c r="O15" s="8">
        <f t="shared" si="1"/>
        <v>0</v>
      </c>
      <c r="P15" s="13"/>
      <c r="Q15" s="19"/>
      <c r="R15" s="15"/>
      <c r="S15" s="8" t="s">
        <v>11</v>
      </c>
      <c r="T15" s="15"/>
      <c r="U15" s="8">
        <f t="shared" si="2"/>
        <v>0</v>
      </c>
      <c r="V15" s="13"/>
      <c r="W15" s="19" t="s">
        <v>55</v>
      </c>
      <c r="X15" s="15"/>
      <c r="Y15" s="8" t="s">
        <v>11</v>
      </c>
      <c r="Z15" s="15"/>
      <c r="AA15" s="8">
        <f t="shared" si="3"/>
        <v>0</v>
      </c>
      <c r="AB15" s="13"/>
      <c r="AC15" s="19"/>
      <c r="AD15" s="15"/>
      <c r="AE15" s="8" t="s">
        <v>11</v>
      </c>
      <c r="AF15" s="15"/>
      <c r="AG15" s="8">
        <f t="shared" si="4"/>
        <v>0</v>
      </c>
      <c r="AH15" s="13"/>
    </row>
    <row r="16" spans="1:34" s="34" customFormat="1" ht="15" customHeight="1" x14ac:dyDescent="0.2">
      <c r="A16" s="105" t="s">
        <v>78</v>
      </c>
      <c r="B16" s="15"/>
      <c r="C16" s="10" t="s">
        <v>12</v>
      </c>
      <c r="D16" s="15"/>
      <c r="E16" s="19"/>
      <c r="F16" s="15"/>
      <c r="G16" s="8" t="s">
        <v>11</v>
      </c>
      <c r="H16" s="15"/>
      <c r="I16" s="8">
        <f t="shared" si="0"/>
        <v>0</v>
      </c>
      <c r="J16" s="13"/>
      <c r="K16" s="19"/>
      <c r="L16" s="15"/>
      <c r="M16" s="8" t="s">
        <v>11</v>
      </c>
      <c r="N16" s="15"/>
      <c r="O16" s="8">
        <f t="shared" si="1"/>
        <v>0</v>
      </c>
      <c r="P16" s="13"/>
      <c r="R16" s="15"/>
      <c r="S16" s="8" t="s">
        <v>11</v>
      </c>
      <c r="T16" s="15"/>
      <c r="U16" s="8">
        <f t="shared" si="2"/>
        <v>0</v>
      </c>
      <c r="V16" s="13"/>
      <c r="W16" s="19"/>
      <c r="X16" s="15"/>
      <c r="Y16" s="8" t="s">
        <v>11</v>
      </c>
      <c r="Z16" s="15"/>
      <c r="AA16" s="8">
        <f t="shared" si="3"/>
        <v>0</v>
      </c>
      <c r="AB16" s="13"/>
      <c r="AC16" s="19"/>
      <c r="AD16" s="15"/>
      <c r="AE16" s="8" t="s">
        <v>11</v>
      </c>
      <c r="AF16" s="15"/>
      <c r="AG16" s="8">
        <f t="shared" si="4"/>
        <v>0</v>
      </c>
      <c r="AH16" s="13"/>
    </row>
    <row r="17" spans="1:34" s="34" customFormat="1" ht="15" customHeight="1" x14ac:dyDescent="0.2">
      <c r="A17" s="104" t="s">
        <v>79</v>
      </c>
      <c r="B17" s="15"/>
      <c r="C17" s="10" t="s">
        <v>12</v>
      </c>
      <c r="D17" s="15"/>
      <c r="E17" s="19" t="s">
        <v>87</v>
      </c>
      <c r="F17" s="15"/>
      <c r="G17" s="8" t="s">
        <v>11</v>
      </c>
      <c r="H17" s="15"/>
      <c r="I17" s="8">
        <f t="shared" si="0"/>
        <v>0</v>
      </c>
      <c r="J17" s="13"/>
      <c r="L17" s="15"/>
      <c r="M17" s="8" t="s">
        <v>11</v>
      </c>
      <c r="N17" s="15"/>
      <c r="O17" s="8">
        <f t="shared" si="1"/>
        <v>0</v>
      </c>
      <c r="P17" s="13"/>
      <c r="R17" s="15"/>
      <c r="S17" s="8" t="s">
        <v>11</v>
      </c>
      <c r="T17" s="15"/>
      <c r="U17" s="8">
        <f t="shared" si="2"/>
        <v>0</v>
      </c>
      <c r="V17" s="13"/>
      <c r="W17" s="19"/>
      <c r="X17" s="15"/>
      <c r="Y17" s="8" t="s">
        <v>11</v>
      </c>
      <c r="Z17" s="15"/>
      <c r="AA17" s="8">
        <f t="shared" si="3"/>
        <v>0</v>
      </c>
      <c r="AB17" s="13"/>
      <c r="AC17" s="19" t="s">
        <v>55</v>
      </c>
      <c r="AD17" s="15"/>
      <c r="AE17" s="8" t="s">
        <v>11</v>
      </c>
      <c r="AF17" s="15"/>
      <c r="AG17" s="8">
        <f t="shared" si="4"/>
        <v>0</v>
      </c>
      <c r="AH17" s="13"/>
    </row>
    <row r="18" spans="1:34" s="34" customFormat="1" ht="15" customHeight="1" x14ac:dyDescent="0.2">
      <c r="A18" s="105" t="s">
        <v>80</v>
      </c>
      <c r="B18" s="15"/>
      <c r="C18" s="10" t="s">
        <v>12</v>
      </c>
      <c r="D18" s="15"/>
      <c r="E18" s="19"/>
      <c r="F18" s="15"/>
      <c r="G18" s="8" t="s">
        <v>11</v>
      </c>
      <c r="H18" s="15"/>
      <c r="I18" s="8">
        <f t="shared" si="0"/>
        <v>0</v>
      </c>
      <c r="J18" s="13"/>
      <c r="K18" s="19"/>
      <c r="L18" s="15"/>
      <c r="M18" s="8" t="s">
        <v>11</v>
      </c>
      <c r="N18" s="15"/>
      <c r="O18" s="8">
        <f>IF(T($C18)&lt;&gt;"",0,$C18*M18)</f>
        <v>0</v>
      </c>
      <c r="P18" s="13"/>
      <c r="Q18" s="19" t="s">
        <v>55</v>
      </c>
      <c r="R18" s="15"/>
      <c r="S18" s="8" t="s">
        <v>11</v>
      </c>
      <c r="T18" s="15"/>
      <c r="U18" s="8">
        <f t="shared" si="2"/>
        <v>0</v>
      </c>
      <c r="V18" s="13"/>
      <c r="W18" s="19"/>
      <c r="X18" s="15"/>
      <c r="Y18" s="8" t="s">
        <v>11</v>
      </c>
      <c r="Z18" s="15"/>
      <c r="AA18" s="8">
        <f t="shared" si="3"/>
        <v>0</v>
      </c>
      <c r="AB18" s="13"/>
      <c r="AC18" s="19"/>
      <c r="AD18" s="15"/>
      <c r="AE18" s="8" t="s">
        <v>11</v>
      </c>
      <c r="AF18" s="15"/>
      <c r="AG18" s="8">
        <f t="shared" si="4"/>
        <v>0</v>
      </c>
      <c r="AH18" s="13"/>
    </row>
    <row r="19" spans="1:34" s="34" customFormat="1" ht="15" customHeight="1" x14ac:dyDescent="0.2">
      <c r="A19" s="104" t="s">
        <v>81</v>
      </c>
      <c r="B19" s="15"/>
      <c r="C19" s="10" t="s">
        <v>12</v>
      </c>
      <c r="D19" s="15"/>
      <c r="E19" s="19"/>
      <c r="F19" s="15"/>
      <c r="G19" s="8" t="s">
        <v>11</v>
      </c>
      <c r="H19" s="15"/>
      <c r="I19" s="8">
        <f t="shared" si="0"/>
        <v>0</v>
      </c>
      <c r="J19" s="13"/>
      <c r="K19" s="19" t="s">
        <v>55</v>
      </c>
      <c r="L19" s="15"/>
      <c r="M19" s="8" t="s">
        <v>11</v>
      </c>
      <c r="N19" s="15"/>
      <c r="O19" s="8">
        <f t="shared" si="1"/>
        <v>0</v>
      </c>
      <c r="P19" s="13"/>
      <c r="Q19" s="19"/>
      <c r="R19" s="15"/>
      <c r="S19" s="8" t="s">
        <v>11</v>
      </c>
      <c r="T19" s="15"/>
      <c r="U19" s="8">
        <f t="shared" si="2"/>
        <v>0</v>
      </c>
      <c r="V19" s="13"/>
      <c r="W19" s="19"/>
      <c r="X19" s="15"/>
      <c r="Y19" s="8" t="s">
        <v>11</v>
      </c>
      <c r="Z19" s="15"/>
      <c r="AA19" s="8">
        <f t="shared" si="3"/>
        <v>0</v>
      </c>
      <c r="AB19" s="13"/>
      <c r="AC19" s="19"/>
      <c r="AD19" s="15"/>
      <c r="AE19" s="8" t="s">
        <v>11</v>
      </c>
      <c r="AF19" s="15"/>
      <c r="AG19" s="8">
        <f t="shared" si="4"/>
        <v>0</v>
      </c>
      <c r="AH19" s="13"/>
    </row>
    <row r="20" spans="1:34" s="34" customFormat="1" ht="15" customHeight="1" x14ac:dyDescent="0.2">
      <c r="A20" s="105" t="s">
        <v>82</v>
      </c>
      <c r="B20" s="15"/>
      <c r="C20" s="10" t="s">
        <v>12</v>
      </c>
      <c r="D20" s="15"/>
      <c r="E20" s="19" t="s">
        <v>55</v>
      </c>
      <c r="F20" s="15"/>
      <c r="G20" s="8" t="s">
        <v>11</v>
      </c>
      <c r="H20" s="15"/>
      <c r="I20" s="8">
        <f t="shared" si="0"/>
        <v>0</v>
      </c>
      <c r="J20" s="13"/>
      <c r="L20" s="15"/>
      <c r="M20" s="8" t="s">
        <v>11</v>
      </c>
      <c r="N20" s="15"/>
      <c r="O20" s="8">
        <f t="shared" si="1"/>
        <v>0</v>
      </c>
      <c r="P20" s="13"/>
      <c r="R20" s="15"/>
      <c r="S20" s="8" t="s">
        <v>11</v>
      </c>
      <c r="T20" s="15"/>
      <c r="U20" s="8">
        <f t="shared" si="2"/>
        <v>0</v>
      </c>
      <c r="V20" s="13"/>
      <c r="X20" s="15"/>
      <c r="Y20" s="8" t="s">
        <v>11</v>
      </c>
      <c r="Z20" s="15"/>
      <c r="AA20" s="8">
        <f t="shared" si="3"/>
        <v>0</v>
      </c>
      <c r="AB20" s="13"/>
      <c r="AD20" s="15"/>
      <c r="AE20" s="8" t="s">
        <v>11</v>
      </c>
      <c r="AF20" s="15"/>
      <c r="AG20" s="8">
        <f t="shared" si="4"/>
        <v>0</v>
      </c>
      <c r="AH20" s="13"/>
    </row>
    <row r="21" spans="1:34" s="34" customFormat="1" ht="15" customHeight="1" x14ac:dyDescent="0.2">
      <c r="A21" s="104" t="s">
        <v>83</v>
      </c>
      <c r="B21" s="15"/>
      <c r="C21" s="10" t="s">
        <v>12</v>
      </c>
      <c r="D21" s="15"/>
      <c r="E21" s="19"/>
      <c r="F21" s="15"/>
      <c r="G21" s="8" t="s">
        <v>11</v>
      </c>
      <c r="H21" s="15"/>
      <c r="I21" s="8">
        <f t="shared" si="0"/>
        <v>0</v>
      </c>
      <c r="J21" s="13"/>
      <c r="K21" s="19"/>
      <c r="L21" s="15"/>
      <c r="M21" s="8" t="s">
        <v>11</v>
      </c>
      <c r="N21" s="15"/>
      <c r="O21" s="8">
        <f t="shared" si="1"/>
        <v>0</v>
      </c>
      <c r="P21" s="13"/>
      <c r="Q21" s="19" t="s">
        <v>55</v>
      </c>
      <c r="R21" s="15"/>
      <c r="S21" s="8" t="s">
        <v>11</v>
      </c>
      <c r="T21" s="15"/>
      <c r="U21" s="8">
        <f t="shared" si="2"/>
        <v>0</v>
      </c>
      <c r="V21" s="13"/>
      <c r="W21" s="19"/>
      <c r="X21" s="15"/>
      <c r="Y21" s="8" t="s">
        <v>11</v>
      </c>
      <c r="Z21" s="15"/>
      <c r="AA21" s="8">
        <f t="shared" si="3"/>
        <v>0</v>
      </c>
      <c r="AB21" s="13"/>
      <c r="AC21" s="19"/>
      <c r="AD21" s="15"/>
      <c r="AE21" s="8" t="s">
        <v>11</v>
      </c>
      <c r="AF21" s="15"/>
      <c r="AG21" s="8">
        <f t="shared" si="4"/>
        <v>0</v>
      </c>
      <c r="AH21" s="13"/>
    </row>
    <row r="22" spans="1:34" s="34" customFormat="1" ht="15" customHeight="1" x14ac:dyDescent="0.2">
      <c r="A22" s="105" t="s">
        <v>84</v>
      </c>
      <c r="B22" s="15"/>
      <c r="C22" s="10" t="s">
        <v>12</v>
      </c>
      <c r="D22" s="15"/>
      <c r="E22" s="19"/>
      <c r="F22" s="15"/>
      <c r="G22" s="8" t="s">
        <v>11</v>
      </c>
      <c r="H22" s="15"/>
      <c r="I22" s="8">
        <f t="shared" si="0"/>
        <v>0</v>
      </c>
      <c r="J22" s="13"/>
      <c r="K22" s="19"/>
      <c r="L22" s="15"/>
      <c r="M22" s="8" t="s">
        <v>11</v>
      </c>
      <c r="N22" s="15"/>
      <c r="O22" s="8">
        <f t="shared" si="1"/>
        <v>0</v>
      </c>
      <c r="P22" s="13"/>
      <c r="Q22" s="19"/>
      <c r="R22" s="15"/>
      <c r="S22" s="8" t="s">
        <v>11</v>
      </c>
      <c r="T22" s="15"/>
      <c r="U22" s="8">
        <f t="shared" si="2"/>
        <v>0</v>
      </c>
      <c r="V22" s="13"/>
      <c r="W22" s="19"/>
      <c r="X22" s="15"/>
      <c r="Y22" s="8" t="s">
        <v>11</v>
      </c>
      <c r="Z22" s="15"/>
      <c r="AA22" s="8">
        <f t="shared" si="3"/>
        <v>0</v>
      </c>
      <c r="AB22" s="13"/>
      <c r="AC22" s="19"/>
      <c r="AD22" s="15"/>
      <c r="AE22" s="8" t="s">
        <v>11</v>
      </c>
      <c r="AF22" s="15"/>
      <c r="AG22" s="8">
        <f t="shared" si="4"/>
        <v>0</v>
      </c>
      <c r="AH22" s="13"/>
    </row>
    <row r="23" spans="1:34" s="34" customFormat="1" ht="15" customHeight="1" x14ac:dyDescent="0.2">
      <c r="A23" s="104" t="s">
        <v>85</v>
      </c>
      <c r="B23" s="15"/>
      <c r="C23" s="10" t="s">
        <v>12</v>
      </c>
      <c r="D23" s="15"/>
      <c r="E23" s="19"/>
      <c r="F23" s="15"/>
      <c r="G23" s="8" t="s">
        <v>11</v>
      </c>
      <c r="H23" s="15"/>
      <c r="I23" s="8">
        <f t="shared" si="0"/>
        <v>0</v>
      </c>
      <c r="J23" s="13"/>
      <c r="K23" s="19"/>
      <c r="L23" s="15"/>
      <c r="M23" s="8" t="s">
        <v>11</v>
      </c>
      <c r="N23" s="15"/>
      <c r="O23" s="8">
        <f t="shared" si="1"/>
        <v>0</v>
      </c>
      <c r="P23" s="13"/>
      <c r="Q23" s="19"/>
      <c r="R23" s="15"/>
      <c r="S23" s="8" t="s">
        <v>11</v>
      </c>
      <c r="T23" s="15"/>
      <c r="U23" s="8">
        <f t="shared" si="2"/>
        <v>0</v>
      </c>
      <c r="V23" s="13"/>
      <c r="W23" s="19"/>
      <c r="X23" s="15"/>
      <c r="Y23" s="8" t="s">
        <v>11</v>
      </c>
      <c r="Z23" s="15"/>
      <c r="AA23" s="8">
        <f t="shared" si="3"/>
        <v>0</v>
      </c>
      <c r="AB23" s="13"/>
      <c r="AC23" s="19"/>
      <c r="AD23" s="15"/>
      <c r="AE23" s="8" t="s">
        <v>11</v>
      </c>
      <c r="AF23" s="15"/>
      <c r="AG23" s="8">
        <f t="shared" si="4"/>
        <v>0</v>
      </c>
      <c r="AH23" s="13"/>
    </row>
    <row r="24" spans="1:34" s="34" customFormat="1" ht="15" customHeight="1" x14ac:dyDescent="0.2">
      <c r="A24" s="88" t="s">
        <v>59</v>
      </c>
      <c r="B24" s="15"/>
      <c r="C24" s="87">
        <f>'Weight of wishes'!K4</f>
        <v>5.7575757575757578</v>
      </c>
      <c r="D24" s="15"/>
      <c r="E24" s="19"/>
      <c r="F24" s="15"/>
      <c r="G24" s="93">
        <v>9</v>
      </c>
      <c r="H24" s="15"/>
      <c r="I24" s="8">
        <f>IF(T($C24)&lt;&gt;"",0,$C24*G24)</f>
        <v>51.81818181818182</v>
      </c>
      <c r="J24" s="13"/>
      <c r="K24" s="19"/>
      <c r="L24" s="15"/>
      <c r="M24" s="8">
        <v>8</v>
      </c>
      <c r="N24" s="15"/>
      <c r="O24" s="8">
        <f t="shared" si="1"/>
        <v>46.060606060606062</v>
      </c>
      <c r="P24" s="13"/>
      <c r="Q24" s="19"/>
      <c r="R24" s="15"/>
      <c r="S24" s="8">
        <v>6</v>
      </c>
      <c r="T24" s="15"/>
      <c r="U24" s="8">
        <f t="shared" si="2"/>
        <v>34.545454545454547</v>
      </c>
      <c r="V24" s="13"/>
      <c r="W24" s="19"/>
      <c r="X24" s="15"/>
      <c r="Y24" s="8">
        <v>6</v>
      </c>
      <c r="Z24" s="15"/>
      <c r="AA24" s="8">
        <f t="shared" si="3"/>
        <v>34.545454545454547</v>
      </c>
      <c r="AB24" s="13"/>
      <c r="AC24" s="19"/>
      <c r="AD24" s="15"/>
      <c r="AE24" s="8">
        <v>5</v>
      </c>
      <c r="AF24" s="15"/>
      <c r="AG24" s="8">
        <f t="shared" si="4"/>
        <v>28.787878787878789</v>
      </c>
      <c r="AH24" s="13"/>
    </row>
    <row r="25" spans="1:34" s="34" customFormat="1" ht="15" customHeight="1" x14ac:dyDescent="0.2">
      <c r="A25" s="88" t="s">
        <v>40</v>
      </c>
      <c r="B25" s="15"/>
      <c r="C25" s="87">
        <f>'Weight of wishes'!K5</f>
        <v>10.90909090909091</v>
      </c>
      <c r="D25" s="15"/>
      <c r="E25" s="19"/>
      <c r="F25" s="15"/>
      <c r="G25" s="93">
        <v>8</v>
      </c>
      <c r="H25" s="15"/>
      <c r="I25" s="8">
        <f>IF(T($C25)&lt;&gt;"",0,$C25*G25)</f>
        <v>87.27272727272728</v>
      </c>
      <c r="J25" s="13"/>
      <c r="K25" s="19"/>
      <c r="L25" s="15"/>
      <c r="M25" s="8">
        <v>7</v>
      </c>
      <c r="N25" s="15"/>
      <c r="O25" s="8">
        <f t="shared" si="1"/>
        <v>76.363636363636374</v>
      </c>
      <c r="P25" s="13"/>
      <c r="Q25" s="19"/>
      <c r="R25" s="15"/>
      <c r="S25" s="8">
        <v>7</v>
      </c>
      <c r="T25" s="15"/>
      <c r="U25" s="8">
        <f t="shared" si="2"/>
        <v>76.363636363636374</v>
      </c>
      <c r="V25" s="13"/>
      <c r="W25" s="19"/>
      <c r="X25" s="15"/>
      <c r="Y25" s="8">
        <v>8</v>
      </c>
      <c r="Z25" s="15"/>
      <c r="AA25" s="8">
        <f t="shared" si="3"/>
        <v>87.27272727272728</v>
      </c>
      <c r="AB25" s="13"/>
      <c r="AC25" s="19"/>
      <c r="AD25" s="15"/>
      <c r="AE25" s="8">
        <v>8</v>
      </c>
      <c r="AF25" s="15"/>
      <c r="AG25" s="8">
        <f t="shared" si="4"/>
        <v>87.27272727272728</v>
      </c>
      <c r="AH25" s="13"/>
    </row>
    <row r="26" spans="1:34" s="34" customFormat="1" ht="15" customHeight="1" x14ac:dyDescent="0.2">
      <c r="A26" s="88" t="s">
        <v>30</v>
      </c>
      <c r="B26" s="15"/>
      <c r="C26" s="87">
        <f>'Weight of wishes'!K8</f>
        <v>14.4</v>
      </c>
      <c r="D26" s="15"/>
      <c r="E26" s="19"/>
      <c r="F26" s="15"/>
      <c r="G26" s="93">
        <v>8</v>
      </c>
      <c r="H26" s="15"/>
      <c r="I26" s="8">
        <f>IF(T($C26)&lt;&gt;"",0,$C26*G26)</f>
        <v>115.2</v>
      </c>
      <c r="J26" s="13"/>
      <c r="K26" s="19"/>
      <c r="L26" s="15"/>
      <c r="M26" s="8">
        <v>9</v>
      </c>
      <c r="N26" s="15"/>
      <c r="O26" s="8">
        <f t="shared" si="1"/>
        <v>129.6</v>
      </c>
      <c r="P26" s="13"/>
      <c r="Q26" s="19"/>
      <c r="R26" s="15"/>
      <c r="S26" s="8">
        <v>7</v>
      </c>
      <c r="T26" s="15"/>
      <c r="U26" s="8">
        <f t="shared" si="2"/>
        <v>100.8</v>
      </c>
      <c r="V26" s="13"/>
      <c r="W26" s="19"/>
      <c r="X26" s="15"/>
      <c r="Y26" s="8">
        <v>6</v>
      </c>
      <c r="Z26" s="15"/>
      <c r="AA26" s="8">
        <f t="shared" si="3"/>
        <v>86.4</v>
      </c>
      <c r="AB26" s="13"/>
      <c r="AC26" s="19"/>
      <c r="AD26" s="15"/>
      <c r="AE26" s="8">
        <v>7</v>
      </c>
      <c r="AF26" s="15"/>
      <c r="AG26" s="8">
        <f t="shared" si="4"/>
        <v>100.8</v>
      </c>
      <c r="AH26" s="13"/>
    </row>
    <row r="27" spans="1:34" s="34" customFormat="1" ht="15" customHeight="1" x14ac:dyDescent="0.2">
      <c r="A27" s="88" t="s">
        <v>32</v>
      </c>
      <c r="B27" s="15"/>
      <c r="C27" s="87">
        <f>'Weight of wishes'!K9</f>
        <v>12.266666666666666</v>
      </c>
      <c r="D27" s="15"/>
      <c r="E27" s="19"/>
      <c r="F27" s="15"/>
      <c r="G27" s="93">
        <v>7</v>
      </c>
      <c r="H27" s="15"/>
      <c r="I27" s="8">
        <f t="shared" si="0"/>
        <v>85.86666666666666</v>
      </c>
      <c r="J27" s="13"/>
      <c r="K27" s="19"/>
      <c r="L27" s="15"/>
      <c r="M27" s="8">
        <v>8</v>
      </c>
      <c r="N27" s="15"/>
      <c r="O27" s="8">
        <f t="shared" si="1"/>
        <v>98.133333333333326</v>
      </c>
      <c r="P27" s="13"/>
      <c r="Q27" s="19"/>
      <c r="R27" s="15"/>
      <c r="S27" s="8">
        <v>5</v>
      </c>
      <c r="T27" s="15"/>
      <c r="U27" s="8">
        <f t="shared" si="2"/>
        <v>61.333333333333329</v>
      </c>
      <c r="V27" s="13"/>
      <c r="W27" s="19"/>
      <c r="X27" s="15"/>
      <c r="Y27" s="8">
        <v>6</v>
      </c>
      <c r="Z27" s="15"/>
      <c r="AA27" s="8">
        <f t="shared" si="3"/>
        <v>73.599999999999994</v>
      </c>
      <c r="AB27" s="13"/>
      <c r="AC27" s="19"/>
      <c r="AD27" s="15"/>
      <c r="AE27" s="8">
        <v>4</v>
      </c>
      <c r="AF27" s="15"/>
      <c r="AG27" s="8">
        <f t="shared" si="4"/>
        <v>49.066666666666663</v>
      </c>
      <c r="AH27" s="13"/>
    </row>
    <row r="28" spans="1:34" s="34" customFormat="1" ht="15" customHeight="1" x14ac:dyDescent="0.2">
      <c r="A28" s="88" t="s">
        <v>35</v>
      </c>
      <c r="B28" s="15"/>
      <c r="C28" s="87">
        <f>'Weight of wishes'!K12</f>
        <v>2.5714285714285712</v>
      </c>
      <c r="D28" s="15"/>
      <c r="E28" s="19"/>
      <c r="F28" s="15"/>
      <c r="G28" s="93">
        <v>8</v>
      </c>
      <c r="H28" s="15"/>
      <c r="I28" s="8">
        <f t="shared" si="0"/>
        <v>20.571428571428569</v>
      </c>
      <c r="J28" s="13"/>
      <c r="K28" s="19"/>
      <c r="L28" s="15"/>
      <c r="M28" s="8">
        <v>8</v>
      </c>
      <c r="N28" s="15"/>
      <c r="O28" s="8">
        <f t="shared" si="1"/>
        <v>20.571428571428569</v>
      </c>
      <c r="P28" s="13"/>
      <c r="Q28" s="19"/>
      <c r="R28" s="15"/>
      <c r="S28" s="8">
        <v>9</v>
      </c>
      <c r="T28" s="15"/>
      <c r="U28" s="8">
        <f t="shared" si="2"/>
        <v>23.142857142857139</v>
      </c>
      <c r="V28" s="13"/>
      <c r="W28" s="19"/>
      <c r="X28" s="15"/>
      <c r="Y28" s="8">
        <v>7</v>
      </c>
      <c r="Z28" s="15"/>
      <c r="AA28" s="8">
        <f t="shared" si="3"/>
        <v>18</v>
      </c>
      <c r="AB28" s="13"/>
      <c r="AC28" s="19"/>
      <c r="AD28" s="15"/>
      <c r="AE28" s="8">
        <v>6</v>
      </c>
      <c r="AF28" s="15"/>
      <c r="AG28" s="8">
        <f t="shared" si="4"/>
        <v>15.428571428571427</v>
      </c>
      <c r="AH28" s="13"/>
    </row>
    <row r="29" spans="1:34" s="34" customFormat="1" ht="15" customHeight="1" x14ac:dyDescent="0.2">
      <c r="A29" s="88" t="s">
        <v>34</v>
      </c>
      <c r="B29" s="15"/>
      <c r="C29" s="87">
        <f>'Weight of wishes'!K13</f>
        <v>3.1428571428571428</v>
      </c>
      <c r="D29" s="15"/>
      <c r="E29" s="19"/>
      <c r="F29" s="15"/>
      <c r="G29" s="93">
        <v>6</v>
      </c>
      <c r="H29" s="15"/>
      <c r="I29" s="8">
        <f t="shared" si="0"/>
        <v>18.857142857142858</v>
      </c>
      <c r="J29" s="13"/>
      <c r="K29" s="19"/>
      <c r="L29" s="15"/>
      <c r="M29" s="8">
        <v>6</v>
      </c>
      <c r="N29" s="15"/>
      <c r="O29" s="8">
        <f t="shared" si="1"/>
        <v>18.857142857142858</v>
      </c>
      <c r="P29" s="13"/>
      <c r="Q29" s="19"/>
      <c r="R29" s="15"/>
      <c r="S29" s="8">
        <v>9</v>
      </c>
      <c r="T29" s="15"/>
      <c r="U29" s="8">
        <f t="shared" si="2"/>
        <v>28.285714285714285</v>
      </c>
      <c r="V29" s="13"/>
      <c r="W29" s="19"/>
      <c r="X29" s="15"/>
      <c r="Y29" s="8">
        <v>6</v>
      </c>
      <c r="Z29" s="15"/>
      <c r="AA29" s="8">
        <f t="shared" si="3"/>
        <v>18.857142857142858</v>
      </c>
      <c r="AB29" s="13"/>
      <c r="AC29" s="19"/>
      <c r="AD29" s="15"/>
      <c r="AE29" s="8">
        <v>6</v>
      </c>
      <c r="AF29" s="15"/>
      <c r="AG29" s="8">
        <f t="shared" si="4"/>
        <v>18.857142857142858</v>
      </c>
      <c r="AH29" s="13"/>
    </row>
    <row r="30" spans="1:34" s="34" customFormat="1" ht="15" customHeight="1" x14ac:dyDescent="0.2">
      <c r="A30" s="88" t="s">
        <v>36</v>
      </c>
      <c r="B30" s="15"/>
      <c r="C30" s="87">
        <f>'Weight of wishes'!K14</f>
        <v>3.2857142857142856</v>
      </c>
      <c r="D30" s="15"/>
      <c r="E30" s="19"/>
      <c r="F30" s="15"/>
      <c r="G30" s="93">
        <v>8</v>
      </c>
      <c r="H30" s="15"/>
      <c r="I30" s="8">
        <f t="shared" si="0"/>
        <v>26.285714285714285</v>
      </c>
      <c r="J30" s="13"/>
      <c r="K30" s="19"/>
      <c r="L30" s="15"/>
      <c r="M30" s="8">
        <v>8</v>
      </c>
      <c r="N30" s="15"/>
      <c r="O30" s="8">
        <f t="shared" si="1"/>
        <v>26.285714285714285</v>
      </c>
      <c r="P30" s="13"/>
      <c r="Q30" s="19"/>
      <c r="R30" s="15"/>
      <c r="S30" s="8">
        <v>6</v>
      </c>
      <c r="T30" s="15"/>
      <c r="U30" s="8">
        <f t="shared" si="2"/>
        <v>19.714285714285715</v>
      </c>
      <c r="V30" s="13"/>
      <c r="W30" s="19"/>
      <c r="X30" s="15"/>
      <c r="Y30" s="8">
        <v>7</v>
      </c>
      <c r="Z30" s="15"/>
      <c r="AA30" s="8">
        <f t="shared" si="3"/>
        <v>23</v>
      </c>
      <c r="AB30" s="13"/>
      <c r="AC30" s="19"/>
      <c r="AD30" s="15"/>
      <c r="AE30" s="8">
        <v>7</v>
      </c>
      <c r="AF30" s="15"/>
      <c r="AG30" s="8">
        <f t="shared" si="4"/>
        <v>23</v>
      </c>
      <c r="AH30" s="13"/>
    </row>
    <row r="31" spans="1:34" s="34" customFormat="1" ht="15" customHeight="1" x14ac:dyDescent="0.2">
      <c r="A31" s="88" t="s">
        <v>31</v>
      </c>
      <c r="B31" s="15"/>
      <c r="C31" s="87">
        <f>'Weight of wishes'!K17</f>
        <v>4.6050724637681153</v>
      </c>
      <c r="D31" s="15"/>
      <c r="E31" s="19"/>
      <c r="F31" s="15"/>
      <c r="G31" s="93">
        <v>9</v>
      </c>
      <c r="H31" s="15"/>
      <c r="I31" s="8">
        <f t="shared" si="0"/>
        <v>41.445652173913039</v>
      </c>
      <c r="J31" s="13"/>
      <c r="K31" s="19"/>
      <c r="L31" s="15"/>
      <c r="M31" s="8">
        <v>10</v>
      </c>
      <c r="N31" s="15"/>
      <c r="O31" s="8">
        <f t="shared" si="1"/>
        <v>46.050724637681157</v>
      </c>
      <c r="P31" s="13"/>
      <c r="Q31" s="19"/>
      <c r="R31" s="15"/>
      <c r="S31" s="8">
        <v>6</v>
      </c>
      <c r="T31" s="15"/>
      <c r="U31" s="8">
        <f t="shared" si="2"/>
        <v>27.630434782608692</v>
      </c>
      <c r="V31" s="13"/>
      <c r="W31" s="19"/>
      <c r="X31" s="15"/>
      <c r="Y31" s="8">
        <v>7</v>
      </c>
      <c r="Z31" s="15"/>
      <c r="AA31" s="8">
        <f t="shared" si="3"/>
        <v>32.235507246376805</v>
      </c>
      <c r="AB31" s="13"/>
      <c r="AC31" s="19"/>
      <c r="AD31" s="15"/>
      <c r="AE31" s="8">
        <v>6</v>
      </c>
      <c r="AF31" s="15"/>
      <c r="AG31" s="8">
        <f t="shared" si="4"/>
        <v>27.630434782608692</v>
      </c>
      <c r="AH31" s="13"/>
    </row>
    <row r="32" spans="1:34" s="34" customFormat="1" ht="15" customHeight="1" x14ac:dyDescent="0.2">
      <c r="A32" s="88" t="s">
        <v>33</v>
      </c>
      <c r="B32" s="15"/>
      <c r="C32" s="87">
        <f>'Weight of wishes'!K18</f>
        <v>4.0108695652173907</v>
      </c>
      <c r="D32" s="15"/>
      <c r="E32" s="19"/>
      <c r="F32" s="15"/>
      <c r="G32" s="93">
        <v>7</v>
      </c>
      <c r="H32" s="15"/>
      <c r="I32" s="8">
        <f t="shared" si="0"/>
        <v>28.076086956521735</v>
      </c>
      <c r="J32" s="13"/>
      <c r="K32" s="19"/>
      <c r="L32" s="15"/>
      <c r="M32" s="8">
        <v>7</v>
      </c>
      <c r="N32" s="15"/>
      <c r="O32" s="8">
        <f t="shared" si="1"/>
        <v>28.076086956521735</v>
      </c>
      <c r="P32" s="13"/>
      <c r="Q32" s="19"/>
      <c r="R32" s="15"/>
      <c r="S32" s="8">
        <v>7</v>
      </c>
      <c r="T32" s="15"/>
      <c r="U32" s="8">
        <f t="shared" si="2"/>
        <v>28.076086956521735</v>
      </c>
      <c r="V32" s="13"/>
      <c r="W32" s="19"/>
      <c r="X32" s="15"/>
      <c r="Y32" s="8">
        <v>7</v>
      </c>
      <c r="Z32" s="15"/>
      <c r="AA32" s="8">
        <f t="shared" si="3"/>
        <v>28.076086956521735</v>
      </c>
      <c r="AB32" s="13"/>
      <c r="AC32" s="19"/>
      <c r="AD32" s="15"/>
      <c r="AE32" s="8">
        <v>7</v>
      </c>
      <c r="AF32" s="15"/>
      <c r="AG32" s="8">
        <f t="shared" si="4"/>
        <v>28.076086956521735</v>
      </c>
      <c r="AH32" s="13"/>
    </row>
    <row r="33" spans="1:34" s="34" customFormat="1" ht="15" customHeight="1" x14ac:dyDescent="0.2">
      <c r="A33" s="88" t="s">
        <v>41</v>
      </c>
      <c r="B33" s="15"/>
      <c r="C33" s="87">
        <f>'Weight of wishes'!K19</f>
        <v>5.0507246376811592</v>
      </c>
      <c r="D33" s="15"/>
      <c r="E33" s="19"/>
      <c r="F33" s="15"/>
      <c r="G33" s="93">
        <v>7</v>
      </c>
      <c r="H33" s="15"/>
      <c r="I33" s="8">
        <f t="shared" si="0"/>
        <v>35.355072463768117</v>
      </c>
      <c r="J33" s="13"/>
      <c r="K33" s="19"/>
      <c r="L33" s="15"/>
      <c r="M33" s="8">
        <v>7</v>
      </c>
      <c r="N33" s="15"/>
      <c r="O33" s="8">
        <f t="shared" si="1"/>
        <v>35.355072463768117</v>
      </c>
      <c r="P33" s="13"/>
      <c r="Q33" s="19"/>
      <c r="R33" s="15"/>
      <c r="S33" s="8">
        <v>1</v>
      </c>
      <c r="T33" s="15"/>
      <c r="U33" s="8">
        <f t="shared" si="2"/>
        <v>5.0507246376811592</v>
      </c>
      <c r="V33" s="13"/>
      <c r="W33" s="19"/>
      <c r="X33" s="15"/>
      <c r="Y33" s="8">
        <v>4</v>
      </c>
      <c r="Z33" s="15"/>
      <c r="AA33" s="8">
        <f t="shared" si="3"/>
        <v>20.202898550724637</v>
      </c>
      <c r="AB33" s="13"/>
      <c r="AC33" s="19"/>
      <c r="AD33" s="15"/>
      <c r="AE33" s="8">
        <v>1</v>
      </c>
      <c r="AF33" s="15"/>
      <c r="AG33" s="8">
        <f t="shared" si="4"/>
        <v>5.0507246376811592</v>
      </c>
      <c r="AH33" s="13"/>
    </row>
    <row r="34" spans="1:34" s="34" customFormat="1" ht="15" customHeight="1" x14ac:dyDescent="0.2">
      <c r="A34" s="88" t="s">
        <v>42</v>
      </c>
      <c r="B34" s="15"/>
      <c r="C34" s="87">
        <f>'Weight of wishes'!K22</f>
        <v>6.2307692307692308</v>
      </c>
      <c r="D34" s="15"/>
      <c r="E34" s="19"/>
      <c r="F34" s="15"/>
      <c r="G34" s="93">
        <v>9</v>
      </c>
      <c r="H34" s="15"/>
      <c r="I34" s="8">
        <f t="shared" si="0"/>
        <v>56.07692307692308</v>
      </c>
      <c r="J34" s="13"/>
      <c r="K34" s="19"/>
      <c r="L34" s="15"/>
      <c r="M34" s="8">
        <v>10</v>
      </c>
      <c r="N34" s="15"/>
      <c r="O34" s="8">
        <f t="shared" si="1"/>
        <v>62.307692307692307</v>
      </c>
      <c r="P34" s="13"/>
      <c r="Q34" s="19"/>
      <c r="R34" s="15"/>
      <c r="S34" s="8">
        <v>9</v>
      </c>
      <c r="T34" s="15"/>
      <c r="U34" s="8">
        <f t="shared" si="2"/>
        <v>56.07692307692308</v>
      </c>
      <c r="V34" s="13"/>
      <c r="W34" s="19"/>
      <c r="X34" s="15"/>
      <c r="Y34" s="8">
        <v>4</v>
      </c>
      <c r="Z34" s="15"/>
      <c r="AA34" s="8">
        <f t="shared" si="3"/>
        <v>24.923076923076923</v>
      </c>
      <c r="AB34" s="13"/>
      <c r="AC34" s="19"/>
      <c r="AD34" s="15"/>
      <c r="AE34" s="8">
        <v>4</v>
      </c>
      <c r="AF34" s="15"/>
      <c r="AG34" s="8">
        <f t="shared" si="4"/>
        <v>24.923076923076923</v>
      </c>
      <c r="AH34" s="13"/>
    </row>
    <row r="35" spans="1:34" s="34" customFormat="1" ht="15" customHeight="1" x14ac:dyDescent="0.2">
      <c r="A35" s="88" t="s">
        <v>43</v>
      </c>
      <c r="B35" s="15"/>
      <c r="C35" s="87">
        <f>'Weight of wishes'!K23</f>
        <v>6.0576923076923075</v>
      </c>
      <c r="D35" s="15"/>
      <c r="E35" s="19"/>
      <c r="F35" s="15"/>
      <c r="G35" s="93">
        <v>8</v>
      </c>
      <c r="H35" s="15"/>
      <c r="I35" s="8">
        <f t="shared" si="0"/>
        <v>48.46153846153846</v>
      </c>
      <c r="J35" s="13"/>
      <c r="K35" s="19"/>
      <c r="L35" s="15"/>
      <c r="M35" s="8">
        <v>4</v>
      </c>
      <c r="N35" s="15"/>
      <c r="O35" s="8">
        <f t="shared" si="1"/>
        <v>24.23076923076923</v>
      </c>
      <c r="P35" s="13"/>
      <c r="Q35" s="19"/>
      <c r="R35" s="15"/>
      <c r="S35" s="8">
        <v>6</v>
      </c>
      <c r="T35" s="15"/>
      <c r="U35" s="8">
        <f t="shared" si="2"/>
        <v>36.346153846153847</v>
      </c>
      <c r="V35" s="13"/>
      <c r="W35" s="19"/>
      <c r="X35" s="15"/>
      <c r="Y35" s="8">
        <v>5</v>
      </c>
      <c r="Z35" s="15"/>
      <c r="AA35" s="8">
        <f t="shared" si="3"/>
        <v>30.288461538461537</v>
      </c>
      <c r="AB35" s="13"/>
      <c r="AC35" s="19"/>
      <c r="AD35" s="15"/>
      <c r="AE35" s="8">
        <v>5</v>
      </c>
      <c r="AF35" s="15"/>
      <c r="AG35" s="8">
        <f t="shared" si="4"/>
        <v>30.288461538461537</v>
      </c>
      <c r="AH35" s="13"/>
    </row>
    <row r="36" spans="1:34" s="34" customFormat="1" ht="15" customHeight="1" x14ac:dyDescent="0.2">
      <c r="A36" s="88" t="s">
        <v>44</v>
      </c>
      <c r="B36" s="15"/>
      <c r="C36" s="87">
        <f>'Weight of wishes'!K24</f>
        <v>5.7115384615384617</v>
      </c>
      <c r="D36" s="15"/>
      <c r="E36" s="19"/>
      <c r="F36" s="15"/>
      <c r="G36" s="93">
        <v>8</v>
      </c>
      <c r="H36" s="15"/>
      <c r="I36" s="8">
        <f t="shared" si="0"/>
        <v>45.692307692307693</v>
      </c>
      <c r="J36" s="13"/>
      <c r="K36" s="19"/>
      <c r="L36" s="15"/>
      <c r="M36" s="8">
        <v>5</v>
      </c>
      <c r="N36" s="15"/>
      <c r="O36" s="8">
        <f t="shared" si="1"/>
        <v>28.557692307692307</v>
      </c>
      <c r="P36" s="13"/>
      <c r="Q36" s="19"/>
      <c r="R36" s="15"/>
      <c r="S36" s="8">
        <v>9</v>
      </c>
      <c r="T36" s="15"/>
      <c r="U36" s="8">
        <f t="shared" si="2"/>
        <v>51.403846153846153</v>
      </c>
      <c r="V36" s="13"/>
      <c r="W36" s="19"/>
      <c r="X36" s="15"/>
      <c r="Y36" s="8">
        <v>8</v>
      </c>
      <c r="Z36" s="15"/>
      <c r="AA36" s="8">
        <f t="shared" si="3"/>
        <v>45.692307692307693</v>
      </c>
      <c r="AB36" s="13"/>
      <c r="AC36" s="19"/>
      <c r="AD36" s="15"/>
      <c r="AE36" s="8">
        <v>7</v>
      </c>
      <c r="AF36" s="15"/>
      <c r="AG36" s="8">
        <f t="shared" si="4"/>
        <v>39.980769230769234</v>
      </c>
      <c r="AH36" s="13"/>
    </row>
    <row r="37" spans="1:34" s="34" customFormat="1" ht="15" customHeight="1" x14ac:dyDescent="0.2">
      <c r="A37" s="19" t="s">
        <v>70</v>
      </c>
      <c r="B37" s="15"/>
      <c r="C37" s="87">
        <f>'Weight of wishes'!K27</f>
        <v>16</v>
      </c>
      <c r="D37" s="15"/>
      <c r="E37" s="19"/>
      <c r="F37" s="15"/>
      <c r="G37" s="8">
        <v>8</v>
      </c>
      <c r="H37" s="15"/>
      <c r="I37" s="8">
        <f t="shared" si="0"/>
        <v>128</v>
      </c>
      <c r="J37" s="13"/>
      <c r="K37" s="19"/>
      <c r="L37" s="15"/>
      <c r="M37" s="8">
        <v>8</v>
      </c>
      <c r="N37" s="15"/>
      <c r="O37" s="8">
        <f t="shared" si="1"/>
        <v>128</v>
      </c>
      <c r="P37" s="13"/>
      <c r="Q37" s="19"/>
      <c r="R37" s="15"/>
      <c r="S37" s="8">
        <v>9</v>
      </c>
      <c r="T37" s="15"/>
      <c r="U37" s="8">
        <f t="shared" si="2"/>
        <v>144</v>
      </c>
      <c r="V37" s="13"/>
      <c r="W37" s="19"/>
      <c r="X37" s="15"/>
      <c r="Y37" s="8">
        <v>7</v>
      </c>
      <c r="Z37" s="15"/>
      <c r="AA37" s="8">
        <f t="shared" si="3"/>
        <v>112</v>
      </c>
      <c r="AB37" s="13"/>
      <c r="AC37" s="19"/>
      <c r="AD37" s="15"/>
      <c r="AE37" s="8">
        <v>6</v>
      </c>
      <c r="AF37" s="15"/>
      <c r="AG37" s="8">
        <f t="shared" si="4"/>
        <v>96</v>
      </c>
      <c r="AH37" s="13"/>
    </row>
    <row r="38" spans="1:34" x14ac:dyDescent="0.2">
      <c r="A38" s="7" t="s">
        <v>0</v>
      </c>
      <c r="C38" s="32">
        <f>SUM(C11:C37)</f>
        <v>100</v>
      </c>
      <c r="G38" s="6" t="s">
        <v>0</v>
      </c>
      <c r="I38" s="20">
        <f>SUM(I11:I37)</f>
        <v>788.97944229683367</v>
      </c>
      <c r="M38" s="6" t="s">
        <v>0</v>
      </c>
      <c r="O38" s="20">
        <f>SUM(O11:O37)</f>
        <v>768.44989937598621</v>
      </c>
      <c r="S38" s="6" t="s">
        <v>0</v>
      </c>
      <c r="U38" s="20">
        <f>SUM(U11:U37)</f>
        <v>692.76945083901614</v>
      </c>
      <c r="Y38" s="6" t="s">
        <v>0</v>
      </c>
      <c r="AA38" s="20">
        <f>SUM(AA11:AA37)</f>
        <v>635.09366358279408</v>
      </c>
      <c r="AE38" s="6" t="s">
        <v>0</v>
      </c>
      <c r="AG38" s="20">
        <f>SUM(AG11:AG37)</f>
        <v>575.16254108210637</v>
      </c>
    </row>
    <row r="39" spans="1:34" x14ac:dyDescent="0.2">
      <c r="G39" s="7" t="s">
        <v>8</v>
      </c>
      <c r="I39" s="27">
        <f>I38/$C38</f>
        <v>7.889794422968337</v>
      </c>
      <c r="M39" s="7" t="s">
        <v>8</v>
      </c>
      <c r="O39" s="27">
        <f>O38/$C38</f>
        <v>7.6844989937598625</v>
      </c>
      <c r="S39" s="7" t="s">
        <v>8</v>
      </c>
      <c r="U39" s="27">
        <f>U38/$C38</f>
        <v>6.9276945083901618</v>
      </c>
      <c r="Y39" s="7" t="s">
        <v>8</v>
      </c>
      <c r="AA39" s="27">
        <f>AA38/$C38</f>
        <v>6.3509366358279404</v>
      </c>
      <c r="AE39" s="7" t="s">
        <v>8</v>
      </c>
      <c r="AG39" s="27">
        <f>AG38/$C38</f>
        <v>5.751625410821064</v>
      </c>
    </row>
    <row r="40" spans="1:34" x14ac:dyDescent="0.2">
      <c r="G40" s="6" t="s">
        <v>9</v>
      </c>
      <c r="I40" s="6">
        <f>RANK(I38,$E38:$XFD38)</f>
        <v>1</v>
      </c>
      <c r="M40" s="6" t="s">
        <v>9</v>
      </c>
      <c r="O40" s="6">
        <f>RANK(O38,$E38:$XFD38)</f>
        <v>2</v>
      </c>
      <c r="S40" s="6" t="s">
        <v>9</v>
      </c>
      <c r="U40" s="6">
        <f>RANK(U38,$E38:$XFD38)</f>
        <v>3</v>
      </c>
      <c r="Y40" s="6" t="s">
        <v>9</v>
      </c>
      <c r="AA40" s="6">
        <f>RANK(AA38,$E38:$XFD38)</f>
        <v>4</v>
      </c>
      <c r="AE40" s="6" t="s">
        <v>9</v>
      </c>
      <c r="AG40" s="6">
        <f>RANK(AG38,$E38:$XFD38)</f>
        <v>5</v>
      </c>
    </row>
    <row r="41" spans="1:34" ht="10.15" customHeight="1" x14ac:dyDescent="0.2"/>
    <row r="42" spans="1:34" ht="15" customHeight="1" x14ac:dyDescent="0.2">
      <c r="A42" s="65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</row>
    <row r="43" spans="1:34" ht="15" customHeight="1" x14ac:dyDescent="0.2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</row>
  </sheetData>
  <dataConsolidate/>
  <mergeCells count="12">
    <mergeCell ref="A2:C2"/>
    <mergeCell ref="A5:C5"/>
    <mergeCell ref="A4:C4"/>
    <mergeCell ref="D1:D2"/>
    <mergeCell ref="E2:AH2"/>
    <mergeCell ref="AC4:AE4"/>
    <mergeCell ref="AF4:AH4"/>
    <mergeCell ref="A7:A9"/>
    <mergeCell ref="C9:C10"/>
    <mergeCell ref="E7:AA7"/>
    <mergeCell ref="E5:AA5"/>
    <mergeCell ref="E4:AA4"/>
  </mergeCells>
  <phoneticPr fontId="4" type="noConversion"/>
  <conditionalFormatting sqref="A17:J17 A20:J20 L17:P17 A16:P16 L20:P20 A21:AH41 A18:AH19 R20:V20 A11:AH15 X20:AB20 AD20:AH20 R16:AH17">
    <cfRule type="cellIs" dxfId="5" priority="22" operator="equal">
      <formula>"Y"</formula>
    </cfRule>
    <cfRule type="cellIs" dxfId="4" priority="23" operator="equal">
      <formula>"N"</formula>
    </cfRule>
  </conditionalFormatting>
  <conditionalFormatting sqref="A11:C41">
    <cfRule type="cellIs" dxfId="3" priority="21" operator="equal">
      <formula>"M"</formula>
    </cfRule>
  </conditionalFormatting>
  <conditionalFormatting sqref="A39:AH39">
    <cfRule type="colorScale" priority="31">
      <colorScale>
        <cfvo type="min"/>
        <cfvo type="max"/>
        <color theme="0"/>
        <color rgb="FF00B050"/>
      </colorScale>
    </cfRule>
  </conditionalFormatting>
  <printOptions horizontalCentered="1"/>
  <pageMargins left="0.39370078740157483" right="0.39370078740157483" top="0.62992125984251968" bottom="0.39370078740157483" header="0" footer="0"/>
  <pageSetup paperSize="8" scale="52" fitToWidth="2" orientation="landscape" horizontalDpi="300" verticalDpi="300" r:id="rId1"/>
  <headerFooter scaleWithDoc="0">
    <oddHeader>&amp;L&amp;G&amp;CProblem Solving and Decision Making&amp;R&amp;G</oddHeader>
    <oddFooter>&amp;L&amp;P / &amp;N pages&amp;R&amp;F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R56"/>
  <sheetViews>
    <sheetView tabSelected="1" showWhiteSpace="0" view="pageLayout" zoomScaleNormal="85" workbookViewId="0">
      <selection activeCell="J33" sqref="J33:K33"/>
    </sheetView>
  </sheetViews>
  <sheetFormatPr defaultColWidth="8.85546875" defaultRowHeight="12.75" x14ac:dyDescent="0.2"/>
  <cols>
    <col min="1" max="1" width="5.42578125" style="12" customWidth="1"/>
    <col min="2" max="2" width="22.85546875" style="12" customWidth="1"/>
    <col min="3" max="3" width="8.7109375" style="12" customWidth="1"/>
    <col min="4" max="4" width="0.85546875" style="11" customWidth="1"/>
    <col min="5" max="5" width="10.7109375" style="12" customWidth="1"/>
    <col min="6" max="6" width="0.85546875" style="11" customWidth="1"/>
    <col min="7" max="7" width="10.7109375" style="12" customWidth="1"/>
    <col min="8" max="8" width="0.85546875" style="11" customWidth="1"/>
    <col min="9" max="9" width="5.42578125" style="12" customWidth="1"/>
    <col min="10" max="10" width="22.85546875" style="12" customWidth="1"/>
    <col min="11" max="11" width="8.7109375" style="12" customWidth="1"/>
    <col min="12" max="12" width="0.85546875" style="12" customWidth="1"/>
    <col min="13" max="13" width="10.7109375" style="12" customWidth="1"/>
    <col min="14" max="14" width="0.85546875" style="11" customWidth="1"/>
    <col min="15" max="15" width="10.7109375" style="12" customWidth="1"/>
    <col min="16" max="16" width="3.7109375" style="17" customWidth="1"/>
    <col min="17" max="17" width="25.42578125" style="6" customWidth="1"/>
    <col min="18" max="18" width="51.140625" style="11" customWidth="1"/>
    <col min="19" max="16384" width="8.85546875" style="12"/>
  </cols>
  <sheetData>
    <row r="1" spans="1:18" ht="54" customHeight="1" x14ac:dyDescent="0.2">
      <c r="A1" s="128"/>
      <c r="B1" s="128"/>
      <c r="C1" s="128"/>
      <c r="D1" s="128"/>
      <c r="E1" s="128"/>
      <c r="F1" s="128"/>
      <c r="G1" s="128"/>
      <c r="H1" s="129"/>
      <c r="I1" s="128"/>
      <c r="J1" s="128"/>
      <c r="K1" s="128"/>
      <c r="L1" s="128"/>
      <c r="M1" s="128"/>
      <c r="N1" s="128"/>
      <c r="O1" s="128"/>
      <c r="P1" s="41"/>
      <c r="Q1" s="126" t="str">
        <f>'Step 1 and 2'!A1</f>
        <v>Decision analysis</v>
      </c>
      <c r="R1" s="126"/>
    </row>
    <row r="2" spans="1:18" s="52" customFormat="1" ht="15.75" x14ac:dyDescent="0.2">
      <c r="A2" s="131" t="s">
        <v>16</v>
      </c>
      <c r="B2" s="131"/>
      <c r="C2" s="131"/>
      <c r="D2" s="131"/>
      <c r="E2" s="131"/>
      <c r="F2" s="131"/>
      <c r="G2" s="131"/>
      <c r="H2" s="129"/>
      <c r="I2" s="127"/>
      <c r="J2" s="127"/>
      <c r="K2" s="127"/>
      <c r="L2" s="127"/>
      <c r="M2" s="127"/>
      <c r="N2" s="127"/>
      <c r="O2" s="127"/>
      <c r="P2" s="53"/>
      <c r="Q2" s="68" t="s">
        <v>10</v>
      </c>
      <c r="R2" s="57"/>
    </row>
    <row r="3" spans="1:18" s="40" customFormat="1" ht="10.15" customHeight="1" x14ac:dyDescent="0.2">
      <c r="A3" s="37"/>
      <c r="B3" s="37"/>
      <c r="C3" s="37"/>
      <c r="D3" s="43"/>
      <c r="E3" s="37"/>
      <c r="F3" s="37"/>
      <c r="G3" s="37"/>
      <c r="H3" s="38"/>
      <c r="I3" s="37"/>
      <c r="J3" s="37"/>
      <c r="K3" s="37"/>
      <c r="L3" s="37"/>
      <c r="M3" s="37"/>
      <c r="N3" s="37"/>
      <c r="O3" s="37"/>
      <c r="P3" s="42"/>
      <c r="Q3" s="44"/>
      <c r="R3" s="42"/>
    </row>
    <row r="4" spans="1:18" ht="90" customHeight="1" x14ac:dyDescent="0.25">
      <c r="A4" s="112" t="s">
        <v>90</v>
      </c>
      <c r="B4" s="112"/>
      <c r="C4" s="112"/>
      <c r="D4" s="112"/>
      <c r="E4" s="112"/>
      <c r="F4" s="112"/>
      <c r="G4" s="112"/>
      <c r="H4" s="35"/>
      <c r="I4" s="112" t="s">
        <v>22</v>
      </c>
      <c r="J4" s="112"/>
      <c r="K4" s="112"/>
      <c r="L4" s="112"/>
      <c r="M4" s="112"/>
      <c r="N4" s="112"/>
      <c r="O4" s="112"/>
      <c r="P4" s="33"/>
      <c r="Q4" s="69" t="str">
        <f>_1_Clarify_Purpose</f>
        <v>1 Clarify Purpose</v>
      </c>
      <c r="R4" s="121" t="s">
        <v>27</v>
      </c>
    </row>
    <row r="5" spans="1:18" ht="10.15" customHeight="1" x14ac:dyDescent="0.25">
      <c r="A5" s="14"/>
      <c r="B5" s="14"/>
      <c r="C5" s="14"/>
      <c r="D5" s="14"/>
      <c r="E5" s="14"/>
      <c r="F5" s="14"/>
      <c r="G5" s="15"/>
      <c r="I5" s="14"/>
      <c r="J5" s="14"/>
      <c r="K5" s="14"/>
      <c r="L5" s="14"/>
      <c r="M5" s="14"/>
      <c r="N5" s="14"/>
      <c r="O5" s="15"/>
      <c r="Q5" s="70"/>
      <c r="R5" s="121"/>
    </row>
    <row r="6" spans="1:18" ht="15.75" x14ac:dyDescent="0.25">
      <c r="A6" s="135" t="s">
        <v>88</v>
      </c>
      <c r="B6" s="135"/>
      <c r="C6" s="135"/>
      <c r="D6" s="135"/>
      <c r="E6" s="135"/>
      <c r="F6" s="135"/>
      <c r="G6" s="135"/>
      <c r="I6" s="134" t="s">
        <v>89</v>
      </c>
      <c r="J6" s="134"/>
      <c r="K6" s="134"/>
      <c r="L6" s="134"/>
      <c r="M6" s="134"/>
      <c r="N6" s="134"/>
      <c r="O6" s="134"/>
      <c r="Q6" s="70"/>
      <c r="R6" s="121"/>
    </row>
    <row r="7" spans="1:18" ht="18.75" customHeight="1" thickBot="1" x14ac:dyDescent="0.3">
      <c r="A7" s="120" t="s">
        <v>92</v>
      </c>
      <c r="B7" s="120"/>
      <c r="C7" s="120"/>
      <c r="D7" s="15"/>
      <c r="E7" s="3" t="s">
        <v>1</v>
      </c>
      <c r="F7" s="2"/>
      <c r="G7" s="74" t="s">
        <v>2</v>
      </c>
      <c r="I7" s="120" t="s">
        <v>92</v>
      </c>
      <c r="J7" s="120"/>
      <c r="K7" s="120"/>
      <c r="L7" s="4"/>
      <c r="M7" s="3" t="s">
        <v>1</v>
      </c>
      <c r="N7" s="2"/>
      <c r="O7" s="3" t="s">
        <v>2</v>
      </c>
      <c r="Q7" s="70"/>
      <c r="R7" s="121"/>
    </row>
    <row r="8" spans="1:18" s="63" customFormat="1" ht="13.15" customHeight="1" x14ac:dyDescent="0.2">
      <c r="A8" s="66" t="s">
        <v>3</v>
      </c>
      <c r="B8" s="130" t="s">
        <v>93</v>
      </c>
      <c r="C8" s="130"/>
      <c r="D8" s="15"/>
      <c r="E8" s="30" t="s">
        <v>12</v>
      </c>
      <c r="F8" s="31"/>
      <c r="G8" s="45" t="s">
        <v>57</v>
      </c>
      <c r="H8" s="15"/>
      <c r="I8" s="66" t="s">
        <v>3</v>
      </c>
      <c r="J8" s="124" t="s">
        <v>93</v>
      </c>
      <c r="K8" s="124"/>
      <c r="M8" s="30" t="s">
        <v>57</v>
      </c>
      <c r="N8" s="31"/>
      <c r="O8" s="45" t="s">
        <v>57</v>
      </c>
      <c r="P8" s="46"/>
      <c r="Q8" s="69"/>
      <c r="R8" s="121"/>
    </row>
    <row r="9" spans="1:18" s="63" customFormat="1" ht="13.15" customHeight="1" x14ac:dyDescent="0.2">
      <c r="A9" s="67" t="s">
        <v>4</v>
      </c>
      <c r="B9" s="125" t="s">
        <v>94</v>
      </c>
      <c r="C9" s="125"/>
      <c r="D9" s="15"/>
      <c r="E9" s="31"/>
      <c r="F9" s="31"/>
      <c r="G9" s="9"/>
      <c r="H9" s="15"/>
      <c r="I9" s="67" t="s">
        <v>4</v>
      </c>
      <c r="J9" s="125" t="s">
        <v>94</v>
      </c>
      <c r="K9" s="125"/>
      <c r="L9" s="15"/>
      <c r="M9" s="31"/>
      <c r="N9" s="31"/>
      <c r="O9" s="9"/>
      <c r="P9" s="46"/>
      <c r="Q9" s="69"/>
      <c r="R9" s="121"/>
    </row>
    <row r="10" spans="1:18" s="63" customFormat="1" ht="13.15" customHeight="1" thickBot="1" x14ac:dyDescent="0.25">
      <c r="A10" s="48"/>
      <c r="B10" s="123"/>
      <c r="C10" s="123"/>
      <c r="D10" s="15"/>
      <c r="E10" s="49"/>
      <c r="F10" s="31"/>
      <c r="G10" s="50"/>
      <c r="H10" s="15"/>
      <c r="I10" s="48"/>
      <c r="J10" s="123"/>
      <c r="K10" s="123"/>
      <c r="L10" s="15"/>
      <c r="M10" s="49"/>
      <c r="N10" s="31"/>
      <c r="O10" s="50"/>
      <c r="P10" s="46"/>
      <c r="Q10" s="69"/>
      <c r="R10" s="121"/>
    </row>
    <row r="11" spans="1:18" s="63" customFormat="1" ht="13.15" customHeight="1" x14ac:dyDescent="0.2">
      <c r="A11" s="66" t="s">
        <v>3</v>
      </c>
      <c r="B11" s="124" t="s">
        <v>95</v>
      </c>
      <c r="C11" s="124"/>
      <c r="D11" s="15"/>
      <c r="E11" s="9" t="s">
        <v>12</v>
      </c>
      <c r="F11" s="31"/>
      <c r="G11" s="31" t="s">
        <v>57</v>
      </c>
      <c r="H11" s="15"/>
      <c r="I11" s="66" t="s">
        <v>3</v>
      </c>
      <c r="J11" s="124" t="s">
        <v>95</v>
      </c>
      <c r="K11" s="124"/>
      <c r="L11" s="15"/>
      <c r="M11" s="9" t="s">
        <v>56</v>
      </c>
      <c r="N11" s="31"/>
      <c r="O11" s="31" t="s">
        <v>12</v>
      </c>
      <c r="P11" s="46"/>
      <c r="Q11" s="69"/>
      <c r="R11" s="121"/>
    </row>
    <row r="12" spans="1:18" s="63" customFormat="1" ht="13.15" customHeight="1" x14ac:dyDescent="0.2">
      <c r="A12" s="67" t="s">
        <v>4</v>
      </c>
      <c r="B12" s="125" t="s">
        <v>94</v>
      </c>
      <c r="C12" s="125"/>
      <c r="D12" s="15"/>
      <c r="E12" s="31"/>
      <c r="F12" s="31"/>
      <c r="G12" s="9"/>
      <c r="H12" s="15"/>
      <c r="I12" s="67" t="s">
        <v>4</v>
      </c>
      <c r="J12" s="125" t="s">
        <v>94</v>
      </c>
      <c r="K12" s="125"/>
      <c r="L12" s="15"/>
      <c r="M12" s="31"/>
      <c r="N12" s="31"/>
      <c r="O12" s="9"/>
      <c r="P12" s="46"/>
      <c r="Q12" s="69"/>
      <c r="R12" s="121"/>
    </row>
    <row r="13" spans="1:18" s="63" customFormat="1" ht="13.15" customHeight="1" thickBot="1" x14ac:dyDescent="0.25">
      <c r="A13" s="51"/>
      <c r="B13" s="123"/>
      <c r="C13" s="123"/>
      <c r="D13" s="15"/>
      <c r="E13" s="49"/>
      <c r="F13" s="31"/>
      <c r="G13" s="50"/>
      <c r="H13" s="15"/>
      <c r="I13" s="48"/>
      <c r="J13" s="123"/>
      <c r="K13" s="123"/>
      <c r="L13" s="15"/>
      <c r="M13" s="49"/>
      <c r="N13" s="31"/>
      <c r="O13" s="50"/>
      <c r="P13" s="46"/>
      <c r="Q13" s="69"/>
      <c r="R13" s="121"/>
    </row>
    <row r="14" spans="1:18" s="63" customFormat="1" ht="13.15" customHeight="1" x14ac:dyDescent="0.2">
      <c r="A14" s="66" t="s">
        <v>3</v>
      </c>
      <c r="B14" s="124" t="s">
        <v>96</v>
      </c>
      <c r="C14" s="124"/>
      <c r="D14" s="15"/>
      <c r="E14" s="9" t="s">
        <v>56</v>
      </c>
      <c r="F14" s="31"/>
      <c r="G14" s="31" t="s">
        <v>12</v>
      </c>
      <c r="H14" s="15"/>
      <c r="I14" s="66" t="s">
        <v>3</v>
      </c>
      <c r="J14" s="124" t="s">
        <v>96</v>
      </c>
      <c r="K14" s="124"/>
      <c r="L14" s="15"/>
      <c r="M14" s="9" t="s">
        <v>56</v>
      </c>
      <c r="N14" s="31"/>
      <c r="O14" s="31" t="s">
        <v>12</v>
      </c>
      <c r="P14" s="46"/>
      <c r="Q14" s="69"/>
      <c r="R14" s="121"/>
    </row>
    <row r="15" spans="1:18" s="63" customFormat="1" ht="13.15" customHeight="1" x14ac:dyDescent="0.2">
      <c r="A15" s="67" t="s">
        <v>4</v>
      </c>
      <c r="B15" s="125" t="s">
        <v>94</v>
      </c>
      <c r="C15" s="125"/>
      <c r="D15" s="15"/>
      <c r="E15" s="31"/>
      <c r="F15" s="31"/>
      <c r="G15" s="9"/>
      <c r="H15" s="15"/>
      <c r="I15" s="67" t="s">
        <v>4</v>
      </c>
      <c r="J15" s="125" t="s">
        <v>94</v>
      </c>
      <c r="K15" s="125"/>
      <c r="L15" s="15"/>
      <c r="M15" s="31"/>
      <c r="N15" s="31"/>
      <c r="O15" s="9"/>
      <c r="P15" s="46"/>
      <c r="Q15" s="69"/>
      <c r="R15" s="121"/>
    </row>
    <row r="16" spans="1:18" s="63" customFormat="1" ht="13.15" customHeight="1" thickBot="1" x14ac:dyDescent="0.25">
      <c r="A16" s="51"/>
      <c r="B16" s="123"/>
      <c r="C16" s="123"/>
      <c r="D16" s="15"/>
      <c r="E16" s="49"/>
      <c r="F16" s="31"/>
      <c r="G16" s="50"/>
      <c r="H16" s="15"/>
      <c r="I16" s="48"/>
      <c r="J16" s="123"/>
      <c r="K16" s="123"/>
      <c r="L16" s="15"/>
      <c r="M16" s="49"/>
      <c r="N16" s="31"/>
      <c r="O16" s="50"/>
      <c r="P16" s="46"/>
      <c r="Q16" s="69"/>
      <c r="R16" s="121"/>
    </row>
    <row r="17" spans="1:18" s="63" customFormat="1" ht="13.15" customHeight="1" x14ac:dyDescent="0.2">
      <c r="A17" s="66" t="s">
        <v>3</v>
      </c>
      <c r="B17" s="124" t="s">
        <v>97</v>
      </c>
      <c r="C17" s="124"/>
      <c r="D17" s="15"/>
      <c r="E17" s="9" t="s">
        <v>57</v>
      </c>
      <c r="F17" s="31"/>
      <c r="G17" s="31" t="s">
        <v>57</v>
      </c>
      <c r="H17" s="15"/>
      <c r="I17" s="66" t="s">
        <v>3</v>
      </c>
      <c r="J17" s="124" t="s">
        <v>97</v>
      </c>
      <c r="K17" s="124"/>
      <c r="L17" s="15"/>
      <c r="M17" s="9" t="s">
        <v>56</v>
      </c>
      <c r="N17" s="31"/>
      <c r="O17" s="31" t="s">
        <v>57</v>
      </c>
      <c r="P17" s="46"/>
      <c r="Q17" s="69"/>
      <c r="R17" s="121"/>
    </row>
    <row r="18" spans="1:18" s="63" customFormat="1" ht="13.15" customHeight="1" x14ac:dyDescent="0.2">
      <c r="A18" s="67" t="s">
        <v>4</v>
      </c>
      <c r="B18" s="125" t="s">
        <v>94</v>
      </c>
      <c r="C18" s="125"/>
      <c r="D18" s="15"/>
      <c r="E18" s="31"/>
      <c r="F18" s="31"/>
      <c r="G18" s="9"/>
      <c r="H18" s="15"/>
      <c r="I18" s="67" t="s">
        <v>4</v>
      </c>
      <c r="J18" s="125" t="s">
        <v>94</v>
      </c>
      <c r="K18" s="125"/>
      <c r="L18" s="15"/>
      <c r="M18" s="31"/>
      <c r="N18" s="31"/>
      <c r="O18" s="9"/>
      <c r="P18" s="46"/>
      <c r="Q18" s="69"/>
      <c r="R18" s="121"/>
    </row>
    <row r="19" spans="1:18" s="63" customFormat="1" ht="13.15" customHeight="1" thickBot="1" x14ac:dyDescent="0.25">
      <c r="A19" s="51"/>
      <c r="B19" s="123"/>
      <c r="C19" s="123"/>
      <c r="D19" s="15"/>
      <c r="E19" s="49"/>
      <c r="F19" s="31"/>
      <c r="G19" s="50"/>
      <c r="H19" s="15"/>
      <c r="I19" s="48"/>
      <c r="J19" s="123"/>
      <c r="K19" s="123"/>
      <c r="L19" s="15"/>
      <c r="M19" s="49"/>
      <c r="N19" s="31"/>
      <c r="O19" s="50"/>
      <c r="P19" s="46"/>
      <c r="Q19" s="71"/>
      <c r="R19" s="121"/>
    </row>
    <row r="20" spans="1:18" s="63" customFormat="1" ht="13.15" customHeight="1" x14ac:dyDescent="0.2">
      <c r="A20" s="66" t="s">
        <v>3</v>
      </c>
      <c r="B20" s="124" t="s">
        <v>98</v>
      </c>
      <c r="C20" s="124"/>
      <c r="D20" s="15"/>
      <c r="E20" s="9" t="s">
        <v>56</v>
      </c>
      <c r="F20" s="31"/>
      <c r="G20" s="31" t="s">
        <v>12</v>
      </c>
      <c r="H20" s="15"/>
      <c r="I20" s="66" t="s">
        <v>3</v>
      </c>
      <c r="J20" s="124" t="s">
        <v>98</v>
      </c>
      <c r="K20" s="124"/>
      <c r="L20" s="15"/>
      <c r="M20" s="9" t="s">
        <v>12</v>
      </c>
      <c r="N20" s="31"/>
      <c r="O20" s="31" t="s">
        <v>56</v>
      </c>
      <c r="P20" s="46"/>
      <c r="Q20" s="69"/>
      <c r="R20" s="121"/>
    </row>
    <row r="21" spans="1:18" s="63" customFormat="1" ht="13.15" customHeight="1" x14ac:dyDescent="0.2">
      <c r="A21" s="67" t="s">
        <v>4</v>
      </c>
      <c r="B21" s="125" t="s">
        <v>94</v>
      </c>
      <c r="C21" s="125"/>
      <c r="D21" s="15"/>
      <c r="E21" s="31"/>
      <c r="F21" s="31"/>
      <c r="G21" s="9"/>
      <c r="H21" s="15"/>
      <c r="I21" s="67" t="s">
        <v>4</v>
      </c>
      <c r="J21" s="125" t="s">
        <v>94</v>
      </c>
      <c r="K21" s="125"/>
      <c r="L21" s="15"/>
      <c r="M21" s="31"/>
      <c r="N21" s="31"/>
      <c r="O21" s="9"/>
      <c r="P21" s="46"/>
      <c r="Q21" s="69"/>
      <c r="R21" s="121"/>
    </row>
    <row r="22" spans="1:18" s="63" customFormat="1" ht="13.15" customHeight="1" thickBot="1" x14ac:dyDescent="0.25">
      <c r="A22" s="51"/>
      <c r="B22" s="123"/>
      <c r="C22" s="123"/>
      <c r="D22" s="15"/>
      <c r="E22" s="49"/>
      <c r="F22" s="31"/>
      <c r="G22" s="50"/>
      <c r="H22" s="15"/>
      <c r="I22" s="48"/>
      <c r="J22" s="123"/>
      <c r="K22" s="123"/>
      <c r="L22" s="15"/>
      <c r="M22" s="49"/>
      <c r="N22" s="31"/>
      <c r="O22" s="50"/>
      <c r="P22" s="46"/>
      <c r="Q22" s="69"/>
      <c r="R22" s="121"/>
    </row>
    <row r="23" spans="1:18" s="63" customFormat="1" ht="13.15" customHeight="1" x14ac:dyDescent="0.2">
      <c r="A23" s="66" t="s">
        <v>3</v>
      </c>
      <c r="B23" s="124" t="s">
        <v>99</v>
      </c>
      <c r="C23" s="124"/>
      <c r="D23" s="15"/>
      <c r="E23" s="9" t="s">
        <v>12</v>
      </c>
      <c r="F23" s="31"/>
      <c r="G23" s="31" t="s">
        <v>57</v>
      </c>
      <c r="H23" s="15"/>
      <c r="I23" s="66" t="s">
        <v>3</v>
      </c>
      <c r="J23" s="124" t="s">
        <v>99</v>
      </c>
      <c r="K23" s="124"/>
      <c r="L23" s="15"/>
      <c r="M23" s="9" t="s">
        <v>56</v>
      </c>
      <c r="N23" s="31"/>
      <c r="O23" s="31" t="s">
        <v>56</v>
      </c>
      <c r="P23" s="46"/>
      <c r="Q23" s="69" t="str">
        <f>_2_Evaluate_alternatives</f>
        <v>2 Evaluate alternatives</v>
      </c>
      <c r="R23" s="132" t="s">
        <v>28</v>
      </c>
    </row>
    <row r="24" spans="1:18" s="63" customFormat="1" ht="13.15" customHeight="1" x14ac:dyDescent="0.2">
      <c r="A24" s="67" t="s">
        <v>4</v>
      </c>
      <c r="B24" s="125" t="s">
        <v>94</v>
      </c>
      <c r="C24" s="125"/>
      <c r="D24" s="15"/>
      <c r="E24" s="31"/>
      <c r="F24" s="31"/>
      <c r="G24" s="9"/>
      <c r="H24" s="15"/>
      <c r="I24" s="67" t="s">
        <v>4</v>
      </c>
      <c r="J24" s="125" t="s">
        <v>94</v>
      </c>
      <c r="K24" s="125"/>
      <c r="L24" s="15"/>
      <c r="M24" s="31"/>
      <c r="N24" s="31"/>
      <c r="O24" s="9"/>
      <c r="P24" s="46"/>
      <c r="Q24" s="72"/>
      <c r="R24" s="132"/>
    </row>
    <row r="25" spans="1:18" s="63" customFormat="1" ht="13.15" customHeight="1" thickBot="1" x14ac:dyDescent="0.25">
      <c r="A25" s="51"/>
      <c r="B25" s="123"/>
      <c r="C25" s="123"/>
      <c r="D25" s="15"/>
      <c r="E25" s="49"/>
      <c r="F25" s="31"/>
      <c r="G25" s="50"/>
      <c r="H25" s="15"/>
      <c r="I25" s="48"/>
      <c r="J25" s="123"/>
      <c r="K25" s="123"/>
      <c r="L25" s="15"/>
      <c r="M25" s="49"/>
      <c r="N25" s="31"/>
      <c r="O25" s="50"/>
      <c r="P25" s="46"/>
      <c r="Q25" s="72"/>
      <c r="R25" s="132"/>
    </row>
    <row r="26" spans="1:18" s="63" customFormat="1" ht="13.15" customHeight="1" x14ac:dyDescent="0.2">
      <c r="A26" s="66" t="s">
        <v>3</v>
      </c>
      <c r="B26" s="124"/>
      <c r="C26" s="124"/>
      <c r="D26" s="15"/>
      <c r="E26" s="9"/>
      <c r="F26" s="31"/>
      <c r="G26" s="31"/>
      <c r="H26" s="15"/>
      <c r="I26" s="66" t="s">
        <v>3</v>
      </c>
      <c r="J26" s="124" t="s">
        <v>100</v>
      </c>
      <c r="K26" s="124"/>
      <c r="L26" s="15"/>
      <c r="M26" s="9" t="s">
        <v>56</v>
      </c>
      <c r="N26" s="31"/>
      <c r="O26" s="31" t="s">
        <v>57</v>
      </c>
      <c r="P26" s="46"/>
      <c r="Q26" s="71"/>
      <c r="R26" s="132"/>
    </row>
    <row r="27" spans="1:18" s="63" customFormat="1" ht="13.15" customHeight="1" x14ac:dyDescent="0.2">
      <c r="A27" s="67" t="s">
        <v>4</v>
      </c>
      <c r="B27" s="125"/>
      <c r="C27" s="125"/>
      <c r="D27" s="15"/>
      <c r="E27" s="31"/>
      <c r="F27" s="31"/>
      <c r="G27" s="9"/>
      <c r="H27" s="15"/>
      <c r="I27" s="67" t="s">
        <v>4</v>
      </c>
      <c r="J27" s="125" t="s">
        <v>94</v>
      </c>
      <c r="K27" s="125"/>
      <c r="L27" s="15"/>
      <c r="M27" s="31"/>
      <c r="N27" s="31"/>
      <c r="O27" s="9"/>
      <c r="P27" s="46"/>
      <c r="Q27" s="72"/>
      <c r="R27" s="132"/>
    </row>
    <row r="28" spans="1:18" s="63" customFormat="1" ht="13.15" customHeight="1" thickBot="1" x14ac:dyDescent="0.25">
      <c r="A28" s="51"/>
      <c r="B28" s="123"/>
      <c r="C28" s="123"/>
      <c r="D28" s="15"/>
      <c r="E28" s="49"/>
      <c r="F28" s="31"/>
      <c r="G28" s="50"/>
      <c r="H28" s="15"/>
      <c r="I28" s="48"/>
      <c r="J28" s="123"/>
      <c r="K28" s="123"/>
      <c r="L28" s="15"/>
      <c r="M28" s="49"/>
      <c r="N28" s="31"/>
      <c r="O28" s="50"/>
      <c r="P28" s="46"/>
      <c r="Q28" s="72"/>
      <c r="R28" s="132"/>
    </row>
    <row r="29" spans="1:18" s="63" customFormat="1" ht="13.15" customHeight="1" x14ac:dyDescent="0.2">
      <c r="A29" s="66" t="s">
        <v>3</v>
      </c>
      <c r="B29" s="124"/>
      <c r="C29" s="124"/>
      <c r="D29" s="15"/>
      <c r="E29" s="9"/>
      <c r="F29" s="31"/>
      <c r="G29" s="31"/>
      <c r="H29" s="15"/>
      <c r="I29" s="66" t="s">
        <v>3</v>
      </c>
      <c r="J29" s="124" t="s">
        <v>101</v>
      </c>
      <c r="K29" s="124"/>
      <c r="L29" s="15"/>
      <c r="M29" s="9" t="s">
        <v>57</v>
      </c>
      <c r="N29" s="31"/>
      <c r="O29" s="31" t="s">
        <v>57</v>
      </c>
      <c r="P29" s="46"/>
      <c r="Q29" s="69" t="str">
        <f>_3_Assess_Risks</f>
        <v>3 Assess Risks</v>
      </c>
      <c r="R29" s="121" t="s">
        <v>91</v>
      </c>
    </row>
    <row r="30" spans="1:18" s="63" customFormat="1" ht="13.15" customHeight="1" x14ac:dyDescent="0.2">
      <c r="A30" s="67" t="s">
        <v>4</v>
      </c>
      <c r="B30" s="125"/>
      <c r="C30" s="125"/>
      <c r="D30" s="15"/>
      <c r="E30" s="31"/>
      <c r="F30" s="31"/>
      <c r="G30" s="9"/>
      <c r="H30" s="15"/>
      <c r="I30" s="67" t="s">
        <v>4</v>
      </c>
      <c r="J30" s="125" t="s">
        <v>94</v>
      </c>
      <c r="K30" s="125"/>
      <c r="L30" s="15"/>
      <c r="M30" s="31"/>
      <c r="N30" s="31"/>
      <c r="O30" s="9"/>
      <c r="P30" s="46"/>
      <c r="Q30" s="69"/>
      <c r="R30" s="121"/>
    </row>
    <row r="31" spans="1:18" s="63" customFormat="1" ht="13.15" customHeight="1" thickBot="1" x14ac:dyDescent="0.25">
      <c r="A31" s="51"/>
      <c r="B31" s="123"/>
      <c r="C31" s="123"/>
      <c r="D31" s="15"/>
      <c r="E31" s="49"/>
      <c r="F31" s="31"/>
      <c r="G31" s="50"/>
      <c r="H31" s="15"/>
      <c r="I31" s="48"/>
      <c r="J31" s="123"/>
      <c r="K31" s="123"/>
      <c r="L31" s="15"/>
      <c r="M31" s="49"/>
      <c r="N31" s="31"/>
      <c r="O31" s="50"/>
      <c r="P31" s="46"/>
      <c r="Q31" s="69"/>
      <c r="R31" s="121"/>
    </row>
    <row r="32" spans="1:18" s="63" customFormat="1" ht="13.15" customHeight="1" x14ac:dyDescent="0.2">
      <c r="A32" s="66" t="s">
        <v>3</v>
      </c>
      <c r="B32" s="124"/>
      <c r="C32" s="124"/>
      <c r="D32" s="15"/>
      <c r="E32" s="9"/>
      <c r="F32" s="31"/>
      <c r="G32" s="31"/>
      <c r="H32" s="15"/>
      <c r="I32" s="66" t="s">
        <v>3</v>
      </c>
      <c r="J32" s="124" t="s">
        <v>102</v>
      </c>
      <c r="K32" s="124"/>
      <c r="L32" s="15"/>
      <c r="M32" s="9" t="s">
        <v>56</v>
      </c>
      <c r="N32" s="31"/>
      <c r="O32" s="31" t="s">
        <v>57</v>
      </c>
      <c r="P32" s="46"/>
      <c r="Q32" s="72"/>
      <c r="R32" s="121"/>
    </row>
    <row r="33" spans="1:18" s="63" customFormat="1" ht="13.15" customHeight="1" x14ac:dyDescent="0.2">
      <c r="A33" s="67" t="s">
        <v>4</v>
      </c>
      <c r="B33" s="125"/>
      <c r="C33" s="125"/>
      <c r="D33" s="15"/>
      <c r="E33" s="31"/>
      <c r="F33" s="31"/>
      <c r="G33" s="9"/>
      <c r="H33" s="15"/>
      <c r="I33" s="67" t="s">
        <v>4</v>
      </c>
      <c r="J33" s="125" t="s">
        <v>94</v>
      </c>
      <c r="K33" s="125"/>
      <c r="L33" s="15"/>
      <c r="M33" s="31"/>
      <c r="N33" s="31"/>
      <c r="O33" s="9"/>
      <c r="P33" s="46"/>
      <c r="Q33" s="71"/>
      <c r="R33" s="121"/>
    </row>
    <row r="34" spans="1:18" s="63" customFormat="1" ht="13.15" customHeight="1" thickBot="1" x14ac:dyDescent="0.25">
      <c r="A34" s="51"/>
      <c r="B34" s="123"/>
      <c r="C34" s="123"/>
      <c r="D34" s="15"/>
      <c r="E34" s="49"/>
      <c r="F34" s="31"/>
      <c r="G34" s="50"/>
      <c r="H34" s="15"/>
      <c r="I34" s="48"/>
      <c r="J34" s="123"/>
      <c r="K34" s="123"/>
      <c r="L34" s="15"/>
      <c r="M34" s="49"/>
      <c r="N34" s="31"/>
      <c r="O34" s="50"/>
      <c r="P34" s="46"/>
      <c r="Q34" s="72"/>
      <c r="R34" s="121"/>
    </row>
    <row r="35" spans="1:18" s="63" customFormat="1" ht="13.15" customHeight="1" x14ac:dyDescent="0.2">
      <c r="A35" s="66" t="s">
        <v>3</v>
      </c>
      <c r="B35" s="124"/>
      <c r="C35" s="124"/>
      <c r="D35" s="15"/>
      <c r="E35" s="9"/>
      <c r="F35" s="31"/>
      <c r="G35" s="31"/>
      <c r="H35" s="15"/>
      <c r="I35" s="66" t="s">
        <v>3</v>
      </c>
      <c r="J35" s="124"/>
      <c r="K35" s="124"/>
      <c r="L35" s="15"/>
      <c r="M35" s="9"/>
      <c r="N35" s="31"/>
      <c r="O35" s="31"/>
      <c r="P35" s="46"/>
      <c r="Q35" s="72"/>
      <c r="R35" s="121"/>
    </row>
    <row r="36" spans="1:18" s="63" customFormat="1" ht="13.15" customHeight="1" x14ac:dyDescent="0.2">
      <c r="A36" s="67" t="s">
        <v>4</v>
      </c>
      <c r="B36" s="125"/>
      <c r="C36" s="125"/>
      <c r="D36" s="15"/>
      <c r="E36" s="31"/>
      <c r="F36" s="31"/>
      <c r="G36" s="9"/>
      <c r="H36" s="15"/>
      <c r="I36" s="67" t="s">
        <v>4</v>
      </c>
      <c r="J36" s="125"/>
      <c r="K36" s="125"/>
      <c r="L36" s="15"/>
      <c r="M36" s="31"/>
      <c r="N36" s="31"/>
      <c r="O36" s="9"/>
      <c r="P36" s="46"/>
      <c r="Q36" s="71"/>
      <c r="R36" s="121"/>
    </row>
    <row r="37" spans="1:18" s="63" customFormat="1" ht="13.15" customHeight="1" x14ac:dyDescent="0.2">
      <c r="A37" s="48"/>
      <c r="B37" s="123"/>
      <c r="C37" s="123"/>
      <c r="D37" s="48"/>
      <c r="E37" s="49"/>
      <c r="F37" s="49"/>
      <c r="G37" s="50"/>
      <c r="H37" s="15"/>
      <c r="I37" s="48"/>
      <c r="J37" s="123"/>
      <c r="K37" s="123"/>
      <c r="L37" s="48"/>
      <c r="M37" s="49"/>
      <c r="N37" s="49"/>
      <c r="O37" s="50"/>
      <c r="P37" s="46"/>
      <c r="Q37" s="69" t="str">
        <f>_4_Make_decision</f>
        <v>4 Make decision</v>
      </c>
      <c r="R37" s="132" t="s">
        <v>29</v>
      </c>
    </row>
    <row r="38" spans="1:18" s="64" customFormat="1" ht="10.1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7"/>
      <c r="Q38" s="72"/>
      <c r="R38" s="132"/>
    </row>
    <row r="39" spans="1:18" ht="17.25" customHeight="1" x14ac:dyDescent="0.25">
      <c r="A39" s="122" t="s">
        <v>17</v>
      </c>
      <c r="B39" s="122"/>
      <c r="C39" s="54"/>
      <c r="D39" s="55"/>
      <c r="E39" s="54"/>
      <c r="F39" s="55"/>
      <c r="G39" s="54"/>
      <c r="H39" s="55"/>
      <c r="I39" s="54"/>
      <c r="J39" s="54"/>
      <c r="K39" s="54"/>
      <c r="L39" s="54"/>
      <c r="M39" s="54"/>
      <c r="N39" s="55"/>
      <c r="O39" s="54"/>
      <c r="Q39" s="73"/>
      <c r="R39" s="132"/>
    </row>
    <row r="40" spans="1:18" ht="33" customHeight="1" x14ac:dyDescent="0.2">
      <c r="A40" s="133" t="s">
        <v>26</v>
      </c>
      <c r="B40" s="133"/>
      <c r="C40" s="133"/>
      <c r="D40" s="133"/>
      <c r="E40" s="133"/>
      <c r="Q40" s="73"/>
      <c r="R40" s="132"/>
    </row>
    <row r="41" spans="1:18" ht="10.15" customHeight="1" x14ac:dyDescent="0.2"/>
    <row r="42" spans="1:18" ht="15" customHeight="1" x14ac:dyDescent="0.2">
      <c r="A42" s="56" t="e">
        <f>TemplateDocDescr &amp; " based on template " &amp; TemplateDocNr</f>
        <v>#REF!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</row>
    <row r="43" spans="1:18" ht="15" customHeight="1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</row>
    <row r="44" spans="1:18" x14ac:dyDescent="0.2">
      <c r="R44" s="5"/>
    </row>
    <row r="45" spans="1:18" x14ac:dyDescent="0.2">
      <c r="R45" s="5"/>
    </row>
    <row r="46" spans="1:18" x14ac:dyDescent="0.2">
      <c r="R46" s="5"/>
    </row>
    <row r="47" spans="1:18" x14ac:dyDescent="0.2">
      <c r="R47" s="5"/>
    </row>
    <row r="49" spans="18:18" x14ac:dyDescent="0.2">
      <c r="R49" s="5"/>
    </row>
    <row r="50" spans="18:18" x14ac:dyDescent="0.2">
      <c r="R50" s="5"/>
    </row>
    <row r="51" spans="18:18" x14ac:dyDescent="0.2">
      <c r="R51" s="5"/>
    </row>
    <row r="52" spans="18:18" x14ac:dyDescent="0.2">
      <c r="R52" s="5"/>
    </row>
    <row r="53" spans="18:18" x14ac:dyDescent="0.2">
      <c r="R53" s="5"/>
    </row>
    <row r="54" spans="18:18" x14ac:dyDescent="0.2">
      <c r="R54" s="5"/>
    </row>
    <row r="55" spans="18:18" x14ac:dyDescent="0.2">
      <c r="R55" s="5"/>
    </row>
    <row r="56" spans="18:18" x14ac:dyDescent="0.2">
      <c r="R56" s="5"/>
    </row>
  </sheetData>
  <mergeCells count="78">
    <mergeCell ref="J14:K14"/>
    <mergeCell ref="B11:C11"/>
    <mergeCell ref="J11:K11"/>
    <mergeCell ref="I7:K7"/>
    <mergeCell ref="I4:O4"/>
    <mergeCell ref="A4:G4"/>
    <mergeCell ref="I6:O6"/>
    <mergeCell ref="A6:G6"/>
    <mergeCell ref="J12:K12"/>
    <mergeCell ref="B13:C13"/>
    <mergeCell ref="J13:K13"/>
    <mergeCell ref="B14:C14"/>
    <mergeCell ref="J9:K9"/>
    <mergeCell ref="J10:K10"/>
    <mergeCell ref="J8:K8"/>
    <mergeCell ref="B10:C10"/>
    <mergeCell ref="R37:R40"/>
    <mergeCell ref="R23:R28"/>
    <mergeCell ref="B37:C37"/>
    <mergeCell ref="J37:K37"/>
    <mergeCell ref="B36:C36"/>
    <mergeCell ref="J36:K36"/>
    <mergeCell ref="J31:K31"/>
    <mergeCell ref="B35:C35"/>
    <mergeCell ref="J35:K35"/>
    <mergeCell ref="B33:C33"/>
    <mergeCell ref="J33:K33"/>
    <mergeCell ref="J34:K34"/>
    <mergeCell ref="A40:E40"/>
    <mergeCell ref="J25:K25"/>
    <mergeCell ref="J15:K15"/>
    <mergeCell ref="J29:K29"/>
    <mergeCell ref="B30:C30"/>
    <mergeCell ref="J30:K30"/>
    <mergeCell ref="B28:C28"/>
    <mergeCell ref="J28:K28"/>
    <mergeCell ref="J22:K22"/>
    <mergeCell ref="B15:C15"/>
    <mergeCell ref="J23:K23"/>
    <mergeCell ref="B16:C16"/>
    <mergeCell ref="J16:K16"/>
    <mergeCell ref="B17:C17"/>
    <mergeCell ref="J17:K17"/>
    <mergeCell ref="B18:C18"/>
    <mergeCell ref="J18:K18"/>
    <mergeCell ref="J27:K27"/>
    <mergeCell ref="Q1:R1"/>
    <mergeCell ref="I2:O2"/>
    <mergeCell ref="I1:O1"/>
    <mergeCell ref="B24:C24"/>
    <mergeCell ref="B34:C34"/>
    <mergeCell ref="H1:H2"/>
    <mergeCell ref="B8:C8"/>
    <mergeCell ref="B9:C9"/>
    <mergeCell ref="B23:C23"/>
    <mergeCell ref="B12:C12"/>
    <mergeCell ref="B22:C22"/>
    <mergeCell ref="B31:C31"/>
    <mergeCell ref="B29:C29"/>
    <mergeCell ref="B25:C25"/>
    <mergeCell ref="A2:G2"/>
    <mergeCell ref="A1:G1"/>
    <mergeCell ref="A7:C7"/>
    <mergeCell ref="R29:R36"/>
    <mergeCell ref="R4:R22"/>
    <mergeCell ref="A39:B39"/>
    <mergeCell ref="B19:C19"/>
    <mergeCell ref="J19:K19"/>
    <mergeCell ref="B20:C20"/>
    <mergeCell ref="J20:K20"/>
    <mergeCell ref="B21:C21"/>
    <mergeCell ref="J21:K21"/>
    <mergeCell ref="B32:C32"/>
    <mergeCell ref="J32:K32"/>
    <mergeCell ref="B26:C26"/>
    <mergeCell ref="J26:K26"/>
    <mergeCell ref="B27:C27"/>
    <mergeCell ref="J24:K24"/>
  </mergeCells>
  <phoneticPr fontId="4" type="noConversion"/>
  <conditionalFormatting sqref="A8:O37">
    <cfRule type="cellIs" dxfId="2" priority="3" operator="equal">
      <formula>"H"</formula>
    </cfRule>
    <cfRule type="cellIs" dxfId="1" priority="4" operator="equal">
      <formula>"M"</formula>
    </cfRule>
    <cfRule type="cellIs" dxfId="0" priority="5" operator="equal">
      <formula>"L"</formula>
    </cfRule>
  </conditionalFormatting>
  <printOptions horizontalCentered="1"/>
  <pageMargins left="0.39370078740157483" right="0.39370078740157483" top="0.16666666666666666" bottom="0.39370078740157483" header="0" footer="0"/>
  <pageSetup paperSize="8" orientation="landscape" horizontalDpi="300" verticalDpi="300" r:id="rId1"/>
  <headerFooter scaleWithDoc="0">
    <oddHeader>&amp;L&amp;G</oddHeader>
    <oddFooter>&amp;L&amp;P / &amp;N pages&amp;R&amp;F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"/>
  <sheetViews>
    <sheetView workbookViewId="0">
      <selection activeCell="B10" sqref="B10"/>
    </sheetView>
  </sheetViews>
  <sheetFormatPr defaultRowHeight="12.75" x14ac:dyDescent="0.2"/>
  <cols>
    <col min="1" max="1" width="19.85546875" bestFit="1" customWidth="1"/>
    <col min="2" max="2" width="10.28515625" bestFit="1" customWidth="1"/>
  </cols>
  <sheetData>
    <row r="1" spans="1:2" x14ac:dyDescent="0.2">
      <c r="A1" s="29" t="s">
        <v>38</v>
      </c>
      <c r="B1" s="29" t="s">
        <v>37</v>
      </c>
    </row>
    <row r="2" spans="1:2" x14ac:dyDescent="0.2">
      <c r="A2" t="s">
        <v>60</v>
      </c>
      <c r="B2" s="64"/>
    </row>
    <row r="3" spans="1:2" x14ac:dyDescent="0.2">
      <c r="A3" t="s">
        <v>61</v>
      </c>
      <c r="B3" s="64"/>
    </row>
    <row r="4" spans="1:2" x14ac:dyDescent="0.2">
      <c r="A4" t="s">
        <v>62</v>
      </c>
      <c r="B4" s="64"/>
    </row>
    <row r="5" spans="1:2" x14ac:dyDescent="0.2">
      <c r="A5" t="s">
        <v>63</v>
      </c>
      <c r="B5" s="64"/>
    </row>
    <row r="6" spans="1:2" x14ac:dyDescent="0.2">
      <c r="A6" t="s">
        <v>71</v>
      </c>
      <c r="B6" s="64"/>
    </row>
    <row r="7" spans="1:2" x14ac:dyDescent="0.2">
      <c r="A7" t="s">
        <v>72</v>
      </c>
      <c r="B7" s="64"/>
    </row>
    <row r="8" spans="1:2" x14ac:dyDescent="0.2">
      <c r="A8" t="s">
        <v>73</v>
      </c>
      <c r="B8" s="64"/>
    </row>
    <row r="9" spans="1:2" x14ac:dyDescent="0.2">
      <c r="B9" s="77"/>
    </row>
  </sheetData>
  <phoneticPr fontId="23" type="noConversion"/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Weight of wishes</vt:lpstr>
      <vt:lpstr>Step 1 and 2</vt:lpstr>
      <vt:lpstr>Step 3, 4 &amp; Process Steps</vt:lpstr>
      <vt:lpstr>Meeting participants</vt:lpstr>
      <vt:lpstr>_1_Clarify_Purpose</vt:lpstr>
      <vt:lpstr>_2_Evaluate_alternatives</vt:lpstr>
      <vt:lpstr>_3_Assess_Risks</vt:lpstr>
      <vt:lpstr>_4_Make_decision</vt:lpstr>
    </vt:vector>
  </TitlesOfParts>
  <Company>Vanderlande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Decision Analysis</dc:title>
  <dc:subject>Vanderlande templates</dc:subject>
  <dc:creator>André Ferreira</dc:creator>
  <cp:lastModifiedBy>André Ferreira</cp:lastModifiedBy>
  <cp:lastPrinted>2019-03-29T07:58:26Z</cp:lastPrinted>
  <dcterms:created xsi:type="dcterms:W3CDTF">2006-06-08T07:28:39Z</dcterms:created>
  <dcterms:modified xsi:type="dcterms:W3CDTF">2021-10-30T21:14:01Z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DM-Document type">
    <vt:lpwstr/>
  </property>
  <property fmtid="{D5CDD505-2E9C-101B-9397-08002B2CF9AE}" pid="3" name="PDM-Component description" linkTarget="PDMComponent">
    <vt:lpwstr/>
  </property>
  <property fmtid="{D5CDD505-2E9C-101B-9397-08002B2CF9AE}" pid="4" name="PDM-Sequence number" linkTarget="PDMDocSeqNr">
    <vt:lpwstr>#REF!</vt:lpwstr>
  </property>
  <property fmtid="{D5CDD505-2E9C-101B-9397-08002B2CF9AE}" pid="5" name="PDM-Manager">
    <vt:lpwstr>Heuvel, Nico van den</vt:lpwstr>
  </property>
  <property fmtid="{D5CDD505-2E9C-101B-9397-08002B2CF9AE}" pid="6" name="PDM-System comp description">
    <vt:lpwstr/>
  </property>
  <property fmtid="{D5CDD505-2E9C-101B-9397-08002B2CF9AE}" pid="7" name="PDM-Application reference file">
    <vt:lpwstr>a_doc023330-en.xls</vt:lpwstr>
  </property>
  <property fmtid="{D5CDD505-2E9C-101B-9397-08002B2CF9AE}" pid="8" name="Click" linkTarget="Prop_Click">
    <vt:lpwstr>#REF!</vt:lpwstr>
  </property>
  <property fmtid="{D5CDD505-2E9C-101B-9397-08002B2CF9AE}" pid="9" name="PDM-DESCRIPTION1 ">
    <vt:lpwstr>PSDM decision analyses</vt:lpwstr>
  </property>
  <property fmtid="{D5CDD505-2E9C-101B-9397-08002B2CF9AE}" pid="10" name="PDM-DESCRIPTION2">
    <vt:lpwstr/>
  </property>
  <property fmtid="{D5CDD505-2E9C-101B-9397-08002B2CF9AE}" pid="11" name="PDM-Author">
    <vt:lpwstr>Monique Kramer</vt:lpwstr>
  </property>
  <property fmtid="{D5CDD505-2E9C-101B-9397-08002B2CF9AE}" pid="12" name="PDM-Author department">
    <vt:lpwstr>Mechanical Product Development Team 2</vt:lpwstr>
  </property>
  <property fmtid="{D5CDD505-2E9C-101B-9397-08002B2CF9AE}" pid="13" name="PDM-Author e-mail">
    <vt:lpwstr>Monique.Kramer@vanderlande.com</vt:lpwstr>
  </property>
  <property fmtid="{D5CDD505-2E9C-101B-9397-08002B2CF9AE}" pid="14" name="PDM-Author job title">
    <vt:lpwstr/>
  </property>
  <property fmtid="{D5CDD505-2E9C-101B-9397-08002B2CF9AE}" pid="15" name="PDM-Author logon initials">
    <vt:lpwstr>NLMKrame</vt:lpwstr>
  </property>
  <property fmtid="{D5CDD505-2E9C-101B-9397-08002B2CF9AE}" pid="16" name="PDM-Author phone short">
    <vt:lpwstr>94023</vt:lpwstr>
  </property>
  <property fmtid="{D5CDD505-2E9C-101B-9397-08002B2CF9AE}" pid="17" name="PDM-class level leaf">
    <vt:lpwstr>analysis report</vt:lpwstr>
  </property>
  <property fmtid="{D5CDD505-2E9C-101B-9397-08002B2CF9AE}" pid="18" name="PDM-Company address">
    <vt:lpwstr/>
  </property>
  <property fmtid="{D5CDD505-2E9C-101B-9397-08002B2CF9AE}" pid="19" name="PDM-Company city">
    <vt:lpwstr/>
  </property>
  <property fmtid="{D5CDD505-2E9C-101B-9397-08002B2CF9AE}" pid="20" name="PDM-Company country">
    <vt:lpwstr/>
  </property>
  <property fmtid="{D5CDD505-2E9C-101B-9397-08002B2CF9AE}" pid="21" name="PDM-Company name">
    <vt:lpwstr/>
  </property>
  <property fmtid="{D5CDD505-2E9C-101B-9397-08002B2CF9AE}" pid="22" name="PDM-Company postal code">
    <vt:lpwstr/>
  </property>
  <property fmtid="{D5CDD505-2E9C-101B-9397-08002B2CF9AE}" pid="23" name="PDM-Company Vanderlande ID">
    <vt:lpwstr/>
  </property>
  <property fmtid="{D5CDD505-2E9C-101B-9397-08002B2CF9AE}" pid="24" name="PDM-Created by">
    <vt:lpwstr>Monique Kramer</vt:lpwstr>
  </property>
  <property fmtid="{D5CDD505-2E9C-101B-9397-08002B2CF9AE}" pid="25" name="PDM-Creation date">
    <vt:lpwstr>01 Apr 2019</vt:lpwstr>
  </property>
  <property fmtid="{D5CDD505-2E9C-101B-9397-08002B2CF9AE}" pid="26" name="PDM-Customer company">
    <vt:lpwstr/>
  </property>
  <property fmtid="{D5CDD505-2E9C-101B-9397-08002B2CF9AE}" pid="27" name="PDM-Customer document state">
    <vt:lpwstr/>
  </property>
  <property fmtid="{D5CDD505-2E9C-101B-9397-08002B2CF9AE}" pid="28" name="PDM-Customer document version">
    <vt:lpwstr/>
  </property>
  <property fmtid="{D5CDD505-2E9C-101B-9397-08002B2CF9AE}" pid="29" name="PDM-Customer release date">
    <vt:lpwstr/>
  </property>
  <property fmtid="{D5CDD505-2E9C-101B-9397-08002B2CF9AE}" pid="30" name="PDM-Description">
    <vt:lpwstr>Decision Analysis LHD frame concept (DA)</vt:lpwstr>
  </property>
  <property fmtid="{D5CDD505-2E9C-101B-9397-08002B2CF9AE}" pid="31" name="PDM-Document ID">
    <vt:lpwstr>A_DOC400591</vt:lpwstr>
  </property>
  <property fmtid="{D5CDD505-2E9C-101B-9397-08002B2CF9AE}" pid="32" name="PDM-Document number">
    <vt:lpwstr>A_DOC400591</vt:lpwstr>
  </property>
  <property fmtid="{D5CDD505-2E9C-101B-9397-08002B2CF9AE}" pid="33" name="PDM-Document Security">
    <vt:lpwstr>Secured</vt:lpwstr>
  </property>
  <property fmtid="{D5CDD505-2E9C-101B-9397-08002B2CF9AE}" pid="34" name="PDM-Effective from">
    <vt:lpwstr/>
  </property>
  <property fmtid="{D5CDD505-2E9C-101B-9397-08002B2CF9AE}" pid="35" name="PDM-Effective until">
    <vt:lpwstr/>
  </property>
  <property fmtid="{D5CDD505-2E9C-101B-9397-08002B2CF9AE}" pid="36" name="PDM-External author">
    <vt:lpwstr/>
  </property>
  <property fmtid="{D5CDD505-2E9C-101B-9397-08002B2CF9AE}" pid="37" name="PDM-External company">
    <vt:lpwstr/>
  </property>
  <property fmtid="{D5CDD505-2E9C-101B-9397-08002B2CF9AE}" pid="38" name="PDM-Language">
    <vt:lpwstr>EN</vt:lpwstr>
  </property>
  <property fmtid="{D5CDD505-2E9C-101B-9397-08002B2CF9AE}" pid="39" name="PDM-Last modification date">
    <vt:lpwstr>01 Apr 2019</vt:lpwstr>
  </property>
  <property fmtid="{D5CDD505-2E9C-101B-9397-08002B2CF9AE}" pid="40" name="PDM-Modified by">
    <vt:lpwstr>Monique Kramer</vt:lpwstr>
  </property>
  <property fmtid="{D5CDD505-2E9C-101B-9397-08002B2CF9AE}" pid="41" name="PDM-Phase">
    <vt:lpwstr>Draft</vt:lpwstr>
  </property>
  <property fmtid="{D5CDD505-2E9C-101B-9397-08002B2CF9AE}" pid="42" name="PDM-Project description">
    <vt:lpwstr>BagRunner Release 2</vt:lpwstr>
  </property>
  <property fmtid="{D5CDD505-2E9C-101B-9397-08002B2CF9AE}" pid="43" name="PDM-Project manager">
    <vt:lpwstr>Martijn Hamers</vt:lpwstr>
  </property>
  <property fmtid="{D5CDD505-2E9C-101B-9397-08002B2CF9AE}" pid="44" name="PDM-Project number">
    <vt:lpwstr>15820</vt:lpwstr>
  </property>
  <property fmtid="{D5CDD505-2E9C-101B-9397-08002B2CF9AE}" pid="45" name="PDM-Project sequence number">
    <vt:lpwstr/>
  </property>
  <property fmtid="{D5CDD505-2E9C-101B-9397-08002B2CF9AE}" pid="46" name="PDM-Release date">
    <vt:lpwstr/>
  </property>
  <property fmtid="{D5CDD505-2E9C-101B-9397-08002B2CF9AE}" pid="47" name="PDM-Released by">
    <vt:lpwstr/>
  </property>
  <property fmtid="{D5CDD505-2E9C-101B-9397-08002B2CF9AE}" pid="48" name="PDM-Responsible department">
    <vt:lpwstr>Mechanical Product Development Team 2</vt:lpwstr>
  </property>
  <property fmtid="{D5CDD505-2E9C-101B-9397-08002B2CF9AE}" pid="49" name="PDM-Revision">
    <vt:lpwstr>A.10</vt:lpwstr>
  </property>
  <property fmtid="{D5CDD505-2E9C-101B-9397-08002B2CF9AE}" pid="50" name="PDM-State">
    <vt:lpwstr>Checked Out</vt:lpwstr>
  </property>
  <property fmtid="{D5CDD505-2E9C-101B-9397-08002B2CF9AE}" pid="51" name="PDM-Supplier company">
    <vt:lpwstr/>
  </property>
  <property fmtid="{D5CDD505-2E9C-101B-9397-08002B2CF9AE}" pid="52" name="PDM-Supplier document id">
    <vt:lpwstr/>
  </property>
  <property fmtid="{D5CDD505-2E9C-101B-9397-08002B2CF9AE}" pid="53" name="PDM-Supplier document version">
    <vt:lpwstr/>
  </property>
  <property fmtid="{D5CDD505-2E9C-101B-9397-08002B2CF9AE}" pid="54" name="PDM-Supplier release date">
    <vt:lpwstr/>
  </property>
  <property fmtid="{D5CDD505-2E9C-101B-9397-08002B2CF9AE}" pid="55" name="PDM-VI Status">
    <vt:lpwstr>Checked Out</vt:lpwstr>
  </property>
  <property fmtid="{D5CDD505-2E9C-101B-9397-08002B2CF9AE}" pid="56" name="UniqueId">
    <vt:lpwstr>DDA2E431-A6B3-4F57-AE49-C018DBFB70B2</vt:lpwstr>
  </property>
</Properties>
</file>