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15" yWindow="-105" windowWidth="11265" windowHeight="6660"/>
  </bookViews>
  <sheets>
    <sheet name="MEF_1" sheetId="2" r:id="rId1"/>
    <sheet name="f)" sheetId="4" r:id="rId2"/>
    <sheet name="resumo" sheetId="5" r:id="rId3"/>
  </sheets>
  <calcPr calcId="145621"/>
</workbook>
</file>

<file path=xl/calcChain.xml><?xml version="1.0" encoding="utf-8"?>
<calcChain xmlns="http://schemas.openxmlformats.org/spreadsheetml/2006/main">
  <c r="N65" i="4" l="1"/>
  <c r="N59" i="4"/>
  <c r="N58" i="4"/>
  <c r="N57" i="4"/>
  <c r="N56" i="4"/>
  <c r="F54" i="4"/>
  <c r="F55" i="4" s="1"/>
  <c r="D54" i="4"/>
  <c r="D55" i="4" s="1"/>
  <c r="N53" i="4"/>
  <c r="F59" i="4" s="1"/>
  <c r="G60" i="4" s="1"/>
  <c r="N52" i="4"/>
  <c r="Q52" i="4" s="1"/>
  <c r="J49" i="4"/>
  <c r="J48" i="4"/>
  <c r="I48" i="4"/>
  <c r="I47" i="4"/>
  <c r="H47" i="4"/>
  <c r="H47" i="4" a="1"/>
  <c r="H49" i="4" s="1"/>
  <c r="N41" i="4"/>
  <c r="N40" i="4"/>
  <c r="D38" i="4"/>
  <c r="I32" i="4" a="1"/>
  <c r="J32" i="4" s="1"/>
  <c r="P27" i="4"/>
  <c r="O65" i="4" s="1"/>
  <c r="P26" i="4"/>
  <c r="F26" i="4"/>
  <c r="N61" i="4" s="1"/>
  <c r="E26" i="4"/>
  <c r="N60" i="4" s="1"/>
  <c r="P25" i="4"/>
  <c r="F25" i="4"/>
  <c r="E25" i="4"/>
  <c r="P24" i="4"/>
  <c r="D68" i="2" a="1"/>
  <c r="D70" i="2" s="1"/>
  <c r="B74" i="2" a="1"/>
  <c r="G79" i="2" s="1"/>
  <c r="I58" i="2" a="1"/>
  <c r="K60" i="2" s="1"/>
  <c r="C65" i="2"/>
  <c r="E65" i="2"/>
  <c r="G65" i="2"/>
  <c r="B66" i="2"/>
  <c r="C66" i="2"/>
  <c r="D66" i="2"/>
  <c r="E66" i="2"/>
  <c r="F66" i="2"/>
  <c r="G66" i="2"/>
  <c r="N40" i="2"/>
  <c r="N57" i="2"/>
  <c r="N56" i="2"/>
  <c r="Q56" i="4" l="1"/>
  <c r="D59" i="4"/>
  <c r="E60" i="4" s="1"/>
  <c r="Q55" i="4"/>
  <c r="Q66" i="4"/>
  <c r="P64" i="4"/>
  <c r="I58" i="4" s="1" a="1"/>
  <c r="I32" i="4"/>
  <c r="B37" i="4" s="1" a="1"/>
  <c r="I33" i="4"/>
  <c r="C37" i="4" s="1" a="1"/>
  <c r="H48" i="4"/>
  <c r="C53" i="4" s="1" a="1"/>
  <c r="I49" i="4"/>
  <c r="E53" i="4" s="1" a="1"/>
  <c r="Q53" i="4"/>
  <c r="J33" i="4"/>
  <c r="J47" i="4"/>
  <c r="B53" i="4" s="1" a="1"/>
  <c r="D69" i="2"/>
  <c r="D68" i="2"/>
  <c r="F74" i="2"/>
  <c r="D75" i="2"/>
  <c r="B76" i="2"/>
  <c r="F76" i="2"/>
  <c r="D77" i="2"/>
  <c r="B78" i="2"/>
  <c r="F78" i="2"/>
  <c r="D79" i="2"/>
  <c r="C74" i="2"/>
  <c r="G74" i="2"/>
  <c r="E75" i="2"/>
  <c r="C76" i="2"/>
  <c r="G76" i="2"/>
  <c r="E77" i="2"/>
  <c r="C78" i="2"/>
  <c r="G78" i="2"/>
  <c r="E79" i="2"/>
  <c r="D74" i="2"/>
  <c r="B75" i="2"/>
  <c r="F75" i="2"/>
  <c r="D76" i="2"/>
  <c r="B77" i="2"/>
  <c r="F77" i="2"/>
  <c r="D78" i="2"/>
  <c r="B79" i="2"/>
  <c r="F79" i="2"/>
  <c r="B74" i="2"/>
  <c r="E74" i="2"/>
  <c r="C75" i="2"/>
  <c r="G75" i="2"/>
  <c r="E76" i="2"/>
  <c r="C77" i="2"/>
  <c r="G77" i="2"/>
  <c r="E78" i="2"/>
  <c r="C79" i="2"/>
  <c r="K58" i="2"/>
  <c r="I60" i="2"/>
  <c r="I58" i="2"/>
  <c r="I59" i="2"/>
  <c r="J60" i="2"/>
  <c r="J58" i="2"/>
  <c r="K59" i="2"/>
  <c r="J59" i="2"/>
  <c r="J60" i="4" l="1"/>
  <c r="I59" i="4"/>
  <c r="K58" i="4"/>
  <c r="K59" i="4"/>
  <c r="J58" i="4"/>
  <c r="K60" i="4"/>
  <c r="J59" i="4"/>
  <c r="I58" i="4"/>
  <c r="I60" i="4"/>
  <c r="E53" i="4"/>
  <c r="C65" i="4" s="1"/>
  <c r="B66" i="4" s="1"/>
  <c r="E54" i="4"/>
  <c r="E65" i="4" s="1"/>
  <c r="D66" i="4" s="1"/>
  <c r="E55" i="4"/>
  <c r="G65" i="4" s="1"/>
  <c r="F66" i="4" s="1"/>
  <c r="B53" i="4"/>
  <c r="B54" i="4"/>
  <c r="B55" i="4"/>
  <c r="C38" i="4"/>
  <c r="J39" i="4" s="1"/>
  <c r="C37" i="4"/>
  <c r="I39" i="4" s="1"/>
  <c r="D42" i="4" s="1"/>
  <c r="J42" i="4" s="1"/>
  <c r="B38" i="4"/>
  <c r="N34" i="4" s="1"/>
  <c r="N37" i="4" s="1"/>
  <c r="B37" i="4"/>
  <c r="N33" i="4" s="1"/>
  <c r="N36" i="4" s="1"/>
  <c r="J37" i="4" s="1"/>
  <c r="C53" i="4"/>
  <c r="B64" i="4" s="1"/>
  <c r="C54" i="4"/>
  <c r="D64" i="4" s="1"/>
  <c r="E66" i="4" s="1"/>
  <c r="C55" i="4"/>
  <c r="F64" i="4" s="1"/>
  <c r="G66" i="4" s="1"/>
  <c r="N51" i="4" l="1"/>
  <c r="C66" i="4"/>
  <c r="D68" i="4" s="1" a="1"/>
  <c r="B74" i="4" a="1"/>
  <c r="D70" i="4" l="1"/>
  <c r="D69" i="4"/>
  <c r="D68" i="4"/>
  <c r="I68" i="4" s="1" a="1"/>
  <c r="G79" i="4"/>
  <c r="C79" i="4"/>
  <c r="E78" i="4"/>
  <c r="G77" i="4"/>
  <c r="C77" i="4"/>
  <c r="E76" i="4"/>
  <c r="G75" i="4"/>
  <c r="C75" i="4"/>
  <c r="E74" i="4"/>
  <c r="F79" i="4"/>
  <c r="D78" i="4"/>
  <c r="F77" i="4"/>
  <c r="B77" i="4"/>
  <c r="D76" i="4"/>
  <c r="F75" i="4"/>
  <c r="B75" i="4"/>
  <c r="D74" i="4"/>
  <c r="E79" i="4"/>
  <c r="C78" i="4"/>
  <c r="E77" i="4"/>
  <c r="C76" i="4"/>
  <c r="G74" i="4"/>
  <c r="C74" i="4"/>
  <c r="D79" i="4"/>
  <c r="F78" i="4"/>
  <c r="B78" i="4"/>
  <c r="D77" i="4"/>
  <c r="F76" i="4"/>
  <c r="B76" i="4"/>
  <c r="D75" i="4"/>
  <c r="F74" i="4"/>
  <c r="B74" i="4"/>
  <c r="B79" i="4"/>
  <c r="G78" i="4"/>
  <c r="G76" i="4"/>
  <c r="E75" i="4"/>
  <c r="Q51" i="4"/>
  <c r="J53" i="4" s="1"/>
  <c r="Q54" i="4"/>
  <c r="J54" i="4" s="1"/>
  <c r="B59" i="4"/>
  <c r="C60" i="4" s="1"/>
  <c r="I70" i="4" l="1"/>
  <c r="I68" i="4"/>
  <c r="I69" i="4"/>
  <c r="P24" i="2" l="1"/>
  <c r="P25" i="2"/>
  <c r="P26" i="2"/>
  <c r="P27" i="2"/>
  <c r="O65" i="2"/>
  <c r="P64" i="2" s="1"/>
  <c r="N65" i="2" l="1"/>
  <c r="Q66" i="2"/>
  <c r="H47" i="2" a="1"/>
  <c r="H47" i="2" s="1"/>
  <c r="I32" i="2" a="1"/>
  <c r="I32" i="2" s="1"/>
  <c r="I49" i="2" l="1"/>
  <c r="H48" i="2"/>
  <c r="J48" i="2"/>
  <c r="I47" i="2"/>
  <c r="H49" i="2"/>
  <c r="J47" i="2"/>
  <c r="J49" i="2"/>
  <c r="I48" i="2"/>
  <c r="I33" i="2"/>
  <c r="J33" i="2"/>
  <c r="J32" i="2"/>
  <c r="C37" i="2" l="1" a="1"/>
  <c r="C37" i="2" s="1"/>
  <c r="I39" i="2" s="1"/>
  <c r="B37" i="2" a="1"/>
  <c r="B37" i="2" s="1"/>
  <c r="D38" i="2"/>
  <c r="N33" i="2" l="1"/>
  <c r="N36" i="2" s="1"/>
  <c r="C38" i="2"/>
  <c r="J39" i="2" s="1"/>
  <c r="B38" i="2"/>
  <c r="F26" i="2"/>
  <c r="N61" i="2" s="1"/>
  <c r="E26" i="2"/>
  <c r="N60" i="2" s="1"/>
  <c r="F25" i="2"/>
  <c r="N59" i="2" s="1"/>
  <c r="E25" i="2"/>
  <c r="F54" i="2"/>
  <c r="F55" i="2" s="1"/>
  <c r="D54" i="2"/>
  <c r="D55" i="2" s="1"/>
  <c r="N41" i="2" l="1"/>
  <c r="N58" i="2"/>
  <c r="N34" i="2"/>
  <c r="B53" i="2" a="1"/>
  <c r="B54" i="2" s="1"/>
  <c r="E53" i="2" a="1"/>
  <c r="E54" i="2" s="1"/>
  <c r="C53" i="2" a="1"/>
  <c r="N37" i="2" l="1"/>
  <c r="D42" i="2"/>
  <c r="J42" i="2" s="1"/>
  <c r="J37" i="2"/>
  <c r="E55" i="2"/>
  <c r="E53" i="2"/>
  <c r="B55" i="2"/>
  <c r="B53" i="2"/>
  <c r="C53" i="2"/>
  <c r="B64" i="2" s="1"/>
  <c r="C55" i="2"/>
  <c r="F64" i="2" s="1"/>
  <c r="C54" i="2"/>
  <c r="N52" i="2" s="1"/>
  <c r="D59" i="2" s="1"/>
  <c r="N51" i="2" l="1"/>
  <c r="B59" i="2" s="1"/>
  <c r="N53" i="2"/>
  <c r="F59" i="2" s="1"/>
  <c r="Q55" i="2"/>
  <c r="Q52" i="2"/>
  <c r="E60" i="2"/>
  <c r="D64" i="2"/>
  <c r="G60" i="2" l="1"/>
  <c r="Q56" i="2"/>
  <c r="Q53" i="2"/>
  <c r="Q51" i="2"/>
  <c r="Q54" i="2"/>
  <c r="C60" i="2"/>
  <c r="J54" i="2" l="1"/>
  <c r="J53" i="2"/>
  <c r="I68" i="2" l="1" a="1"/>
  <c r="I68" i="2" s="1"/>
  <c r="I70" i="2" l="1"/>
  <c r="I69" i="2"/>
</calcChain>
</file>

<file path=xl/sharedStrings.xml><?xml version="1.0" encoding="utf-8"?>
<sst xmlns="http://schemas.openxmlformats.org/spreadsheetml/2006/main" count="419" uniqueCount="189">
  <si>
    <t>=</t>
  </si>
  <si>
    <t>x</t>
  </si>
  <si>
    <t>u=</t>
  </si>
  <si>
    <t>y</t>
  </si>
  <si>
    <t>N1=</t>
  </si>
  <si>
    <t>N3=</t>
  </si>
  <si>
    <t>N2=</t>
  </si>
  <si>
    <t>v=</t>
  </si>
  <si>
    <t>ELEMENTO de BARRA</t>
  </si>
  <si>
    <t>ELEMENTO TRIANGULAR</t>
  </si>
  <si>
    <t>Ponto x=12,y=24</t>
  </si>
  <si>
    <t>Ponto x=12</t>
  </si>
  <si>
    <t>Nome:</t>
  </si>
  <si>
    <t>Nº:</t>
  </si>
  <si>
    <t>MEF 1</t>
  </si>
  <si>
    <t>No</t>
  </si>
  <si>
    <t>Coord. X</t>
  </si>
  <si>
    <t>Coord. Y</t>
  </si>
  <si>
    <t>Desloc. U</t>
  </si>
  <si>
    <t>Desloc. V</t>
  </si>
  <si>
    <t>e)</t>
  </si>
  <si>
    <t>N4=</t>
  </si>
  <si>
    <t>André Duarte Ferreira</t>
  </si>
  <si>
    <t>Considerar um elemento barra em cima e um elemento triangulo para as barras em triangulo</t>
  </si>
  <si>
    <t>Dados os desloc nodais (obtidos pelo metodo dos desloc) determinar o estado de tensao no interior da placa e na barra</t>
  </si>
  <si>
    <t>Elemento de Barra</t>
  </si>
  <si>
    <t>u = a + bx</t>
  </si>
  <si>
    <t>a</t>
  </si>
  <si>
    <t>b</t>
  </si>
  <si>
    <t>Nó 2, x = 48</t>
  </si>
  <si>
    <t xml:space="preserve">t = </t>
  </si>
  <si>
    <t>A =</t>
  </si>
  <si>
    <t xml:space="preserve">E = </t>
  </si>
  <si>
    <t xml:space="preserve">v = </t>
  </si>
  <si>
    <t>Nó 4, x = 0</t>
  </si>
  <si>
    <t>N2*u2 =</t>
  </si>
  <si>
    <t>Elemento triangular</t>
  </si>
  <si>
    <t>Nó 1</t>
  </si>
  <si>
    <t>Nó 2</t>
  </si>
  <si>
    <t>Nó 3</t>
  </si>
  <si>
    <t>u1 = a + b*0 + c*0</t>
  </si>
  <si>
    <t>u2 = a + b*48 + c*60</t>
  </si>
  <si>
    <t>u3 = a + b*0 + c*44</t>
  </si>
  <si>
    <t>pondo em forma matricial</t>
  </si>
  <si>
    <t>u1</t>
  </si>
  <si>
    <t>u2</t>
  </si>
  <si>
    <t>u3</t>
  </si>
  <si>
    <t>c</t>
  </si>
  <si>
    <t>C</t>
  </si>
  <si>
    <t>N3*u3 =</t>
  </si>
  <si>
    <t>N1*u1 =</t>
  </si>
  <si>
    <t xml:space="preserve">N1*v1 = </t>
  </si>
  <si>
    <t>N2*v2 =</t>
  </si>
  <si>
    <t>N3*v3 =</t>
  </si>
  <si>
    <t>d</t>
  </si>
  <si>
    <t>v1</t>
  </si>
  <si>
    <t>v2</t>
  </si>
  <si>
    <t>v3</t>
  </si>
  <si>
    <t>Para x =</t>
  </si>
  <si>
    <t>exx</t>
  </si>
  <si>
    <t>sxx</t>
  </si>
  <si>
    <t>eyy</t>
  </si>
  <si>
    <t>syy</t>
  </si>
  <si>
    <t>gxy</t>
  </si>
  <si>
    <t>txy</t>
  </si>
  <si>
    <t>L</t>
  </si>
  <si>
    <t>ui</t>
  </si>
  <si>
    <t>u=?</t>
  </si>
  <si>
    <r>
      <t>u</t>
    </r>
    <r>
      <rPr>
        <vertAlign val="subscript"/>
        <sz val="10"/>
        <rFont val="Arial"/>
        <family val="2"/>
      </rPr>
      <t>j</t>
    </r>
  </si>
  <si>
    <r>
      <t>u</t>
    </r>
    <r>
      <rPr>
        <vertAlign val="subscript"/>
        <sz val="10"/>
        <rFont val="Arial"/>
        <family val="2"/>
      </rPr>
      <t>i</t>
    </r>
  </si>
  <si>
    <t>i</t>
  </si>
  <si>
    <t>j</t>
  </si>
  <si>
    <t>Hipótese</t>
  </si>
  <si>
    <t>Para uma barra, conhecidos os deslocamentos nodais (ui e uj), determinar o deslocamento numa secção qualqer</t>
  </si>
  <si>
    <t>uj</t>
  </si>
  <si>
    <t>qe reescrito em termos matriciais fica</t>
  </si>
  <si>
    <t>u</t>
  </si>
  <si>
    <t xml:space="preserve"> </t>
  </si>
  <si>
    <t>»</t>
  </si>
  <si>
    <t>Análise:</t>
  </si>
  <si>
    <t>-1/L</t>
  </si>
  <si>
    <t>1/L</t>
  </si>
  <si>
    <t>1-x/L</t>
  </si>
  <si>
    <t>x/L</t>
  </si>
  <si>
    <t xml:space="preserve">Para a barra </t>
  </si>
  <si>
    <t>Para o elemento triângular</t>
  </si>
  <si>
    <t>xi</t>
  </si>
  <si>
    <t>yi</t>
  </si>
  <si>
    <t>xj</t>
  </si>
  <si>
    <t>yj</t>
  </si>
  <si>
    <t>uk</t>
  </si>
  <si>
    <t>xk</t>
  </si>
  <si>
    <t>yk</t>
  </si>
  <si>
    <t>Exx</t>
  </si>
  <si>
    <t>dNi/dx</t>
  </si>
  <si>
    <t>dNj/dx</t>
  </si>
  <si>
    <t>dNk/dx</t>
  </si>
  <si>
    <t>vi</t>
  </si>
  <si>
    <t>Eyy</t>
  </si>
  <si>
    <t>dNi/dy</t>
  </si>
  <si>
    <t>dNj/dy</t>
  </si>
  <si>
    <t>dNk/dy</t>
  </si>
  <si>
    <t>Exy</t>
  </si>
  <si>
    <t>vj</t>
  </si>
  <si>
    <t>vk</t>
  </si>
  <si>
    <t>V</t>
  </si>
  <si>
    <t>Txy</t>
  </si>
  <si>
    <t>(1-V)/2</t>
  </si>
  <si>
    <r>
      <rPr>
        <b/>
        <sz val="10"/>
        <rFont val="Arial"/>
        <family val="2"/>
      </rPr>
      <t>d</t>
    </r>
    <r>
      <rPr>
        <sz val="10"/>
        <rFont val="Arial"/>
        <family val="2"/>
      </rPr>
      <t xml:space="preserve"> =</t>
    </r>
  </si>
  <si>
    <r>
      <t xml:space="preserve">Assim sendo e substituindo </t>
    </r>
    <r>
      <rPr>
        <b/>
        <sz val="10"/>
        <rFont val="Arial"/>
        <family val="2"/>
      </rPr>
      <t>f</t>
    </r>
    <r>
      <rPr>
        <sz val="10"/>
        <rFont val="Arial"/>
        <family val="2"/>
      </rPr>
      <t xml:space="preserve"> vem:</t>
    </r>
  </si>
  <si>
    <r>
      <rPr>
        <b/>
        <sz val="10"/>
        <rFont val="Arial"/>
        <family val="2"/>
      </rPr>
      <t xml:space="preserve">P </t>
    </r>
    <r>
      <rPr>
        <sz val="10"/>
        <rFont val="Arial"/>
        <family val="2"/>
      </rPr>
      <t xml:space="preserve">* </t>
    </r>
    <r>
      <rPr>
        <b/>
        <sz val="10"/>
        <rFont val="Arial"/>
        <family val="2"/>
      </rPr>
      <t>f</t>
    </r>
  </si>
  <si>
    <t>(1)</t>
  </si>
  <si>
    <r>
      <t xml:space="preserve">Assim sendo e substituindo </t>
    </r>
    <r>
      <rPr>
        <b/>
        <sz val="10"/>
        <rFont val="Arial"/>
        <family val="2"/>
      </rPr>
      <t xml:space="preserve">f </t>
    </r>
    <r>
      <rPr>
        <sz val="10"/>
        <rFont val="Arial"/>
        <family val="2"/>
      </rPr>
      <t>em (1) vem:</t>
    </r>
  </si>
  <si>
    <t>Nó i (x = 0) logo</t>
  </si>
  <si>
    <t>Nó j (x = L) logo</t>
  </si>
  <si>
    <t>ui = a + b * 0</t>
  </si>
  <si>
    <t>uj = a + b * L</t>
  </si>
  <si>
    <t>Hipotese u = a + bx + cy</t>
  </si>
  <si>
    <t>Nó i (x = xi , y = yi) logo</t>
  </si>
  <si>
    <t>Nó j (x = xj , y = yj) logo</t>
  </si>
  <si>
    <t>Nó k (x = xk , y = yk) logo</t>
  </si>
  <si>
    <t>a + bxi + cyi</t>
  </si>
  <si>
    <t>a + bxj + cyj</t>
  </si>
  <si>
    <t>a + bxk + cyk</t>
  </si>
  <si>
    <r>
      <t>C</t>
    </r>
    <r>
      <rPr>
        <b/>
        <vertAlign val="superscript"/>
        <sz val="10"/>
        <rFont val="Arial"/>
        <family val="2"/>
      </rPr>
      <t>-1</t>
    </r>
  </si>
  <si>
    <t>Resolvendo obtém-se a função de forma u = f(X,Y).</t>
  </si>
  <si>
    <t>D</t>
  </si>
  <si>
    <t>Sxx</t>
  </si>
  <si>
    <t>Syy</t>
  </si>
  <si>
    <r>
      <rPr>
        <b/>
        <sz val="10"/>
        <rFont val="Arial"/>
        <family val="2"/>
      </rPr>
      <t>B</t>
    </r>
    <r>
      <rPr>
        <sz val="10"/>
        <rFont val="Arial"/>
        <family val="2"/>
      </rPr>
      <t xml:space="preserve"> ?</t>
    </r>
  </si>
  <si>
    <t>f</t>
  </si>
  <si>
    <t>*</t>
  </si>
  <si>
    <r>
      <t>C</t>
    </r>
    <r>
      <rPr>
        <b/>
        <vertAlign val="superscript"/>
        <sz val="10"/>
        <rFont val="Arial"/>
        <family val="2"/>
      </rPr>
      <t xml:space="preserve">-1 </t>
    </r>
  </si>
  <si>
    <t>Ni</t>
  </si>
  <si>
    <t>Nj</t>
  </si>
  <si>
    <t>= E * deformação</t>
  </si>
  <si>
    <t>= B * d</t>
  </si>
  <si>
    <t>derivada de N em ordem a x</t>
  </si>
  <si>
    <t>= D * deformação</t>
  </si>
  <si>
    <t>Matriz elasticidade</t>
  </si>
  <si>
    <t>P (x,y)</t>
  </si>
  <si>
    <t>J (xj, yj)</t>
  </si>
  <si>
    <t>K (xk,yk)</t>
  </si>
  <si>
    <t>I (xi, yi)</t>
  </si>
  <si>
    <t xml:space="preserve">D =  </t>
  </si>
  <si>
    <t xml:space="preserve">N =  </t>
  </si>
  <si>
    <t xml:space="preserve">B =  </t>
  </si>
  <si>
    <t xml:space="preserve">C =  </t>
  </si>
  <si>
    <t>Dados</t>
  </si>
  <si>
    <t>(ir às funções de forma e substituir o x por 12)</t>
  </si>
  <si>
    <r>
      <rPr>
        <u/>
        <sz val="10"/>
        <rFont val="Arial"/>
        <family val="2"/>
      </rPr>
      <t>u</t>
    </r>
    <r>
      <rPr>
        <sz val="10"/>
        <rFont val="Arial"/>
        <family val="2"/>
      </rPr>
      <t>: deslocamento de um ponto segundo x</t>
    </r>
  </si>
  <si>
    <r>
      <rPr>
        <u/>
        <sz val="10"/>
        <rFont val="Arial"/>
        <family val="2"/>
      </rPr>
      <t>v</t>
    </r>
    <r>
      <rPr>
        <sz val="10"/>
        <rFont val="Arial"/>
        <family val="2"/>
      </rPr>
      <t>: deslocamento de um ponto segundo y</t>
    </r>
  </si>
  <si>
    <t>u4: deslocamento segundo x do nó 4</t>
  </si>
  <si>
    <t>u2: deslocamento segundo x do nó 2</t>
  </si>
  <si>
    <t>Coordenadas e deslocamentos de nós</t>
  </si>
  <si>
    <t>retirado da tabela "coordenadas e deslocamentos de nós"</t>
  </si>
  <si>
    <t>B</t>
  </si>
  <si>
    <t>Para</t>
  </si>
  <si>
    <t>x =</t>
  </si>
  <si>
    <t>y =</t>
  </si>
  <si>
    <t>Se se usar x = 48, tem de dar o deslocamento no nó 2 que é 5,45</t>
  </si>
  <si>
    <r>
      <t>u</t>
    </r>
    <r>
      <rPr>
        <vertAlign val="subscript"/>
        <sz val="10"/>
        <rFont val="Arial"/>
        <family val="2"/>
      </rPr>
      <t xml:space="preserve">4 </t>
    </r>
    <r>
      <rPr>
        <sz val="10"/>
        <rFont val="Arial"/>
        <family val="2"/>
      </rPr>
      <t>= a + b*0</t>
    </r>
  </si>
  <si>
    <r>
      <t>u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= a + b*48</t>
    </r>
  </si>
  <si>
    <r>
      <t>N</t>
    </r>
    <r>
      <rPr>
        <vertAlign val="subscript"/>
        <sz val="10"/>
        <rFont val="Arial"/>
        <family val="2"/>
      </rPr>
      <t>4</t>
    </r>
    <r>
      <rPr>
        <sz val="10"/>
        <rFont val="Arial"/>
        <family val="2"/>
      </rPr>
      <t xml:space="preserve"> = </t>
    </r>
  </si>
  <si>
    <r>
      <t>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= </t>
    </r>
  </si>
  <si>
    <r>
      <t>N</t>
    </r>
    <r>
      <rPr>
        <vertAlign val="subscript"/>
        <sz val="10"/>
        <rFont val="Arial"/>
        <family val="2"/>
      </rPr>
      <t>4</t>
    </r>
    <r>
      <rPr>
        <sz val="10"/>
        <rFont val="Arial"/>
        <family val="2"/>
      </rPr>
      <t>*u</t>
    </r>
    <r>
      <rPr>
        <vertAlign val="subscript"/>
        <sz val="10"/>
        <rFont val="Arial"/>
        <family val="2"/>
      </rPr>
      <t>4</t>
    </r>
    <r>
      <rPr>
        <sz val="10"/>
        <rFont val="Arial"/>
        <family val="2"/>
      </rPr>
      <t xml:space="preserve"> = </t>
    </r>
  </si>
  <si>
    <r>
      <t>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*u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=</t>
    </r>
  </si>
  <si>
    <r>
      <t xml:space="preserve"> C</t>
    </r>
    <r>
      <rPr>
        <b/>
        <vertAlign val="superscript"/>
        <sz val="12"/>
        <rFont val="Arial"/>
        <family val="2"/>
      </rPr>
      <t xml:space="preserve">-1 </t>
    </r>
    <r>
      <rPr>
        <b/>
        <sz val="12"/>
        <rFont val="Arial"/>
        <family val="2"/>
      </rPr>
      <t xml:space="preserve">=  </t>
    </r>
  </si>
  <si>
    <r>
      <t>u</t>
    </r>
    <r>
      <rPr>
        <vertAlign val="subscript"/>
        <sz val="10"/>
        <rFont val="Arial"/>
        <family val="2"/>
      </rPr>
      <t>4</t>
    </r>
  </si>
  <si>
    <r>
      <t>u</t>
    </r>
    <r>
      <rPr>
        <vertAlign val="subscript"/>
        <sz val="10"/>
        <rFont val="Arial"/>
        <family val="2"/>
      </rPr>
      <t>2</t>
    </r>
  </si>
  <si>
    <r>
      <t xml:space="preserve"> C</t>
    </r>
    <r>
      <rPr>
        <b/>
        <vertAlign val="superscript"/>
        <sz val="12"/>
        <rFont val="Arial"/>
        <family val="2"/>
      </rPr>
      <t>-1</t>
    </r>
    <r>
      <rPr>
        <b/>
        <sz val="12"/>
        <rFont val="Arial"/>
        <family val="2"/>
      </rPr>
      <t xml:space="preserve">=  </t>
    </r>
  </si>
  <si>
    <r>
      <t>E / (1-v)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=</t>
    </r>
  </si>
  <si>
    <r>
      <t>[B]</t>
    </r>
    <r>
      <rPr>
        <b/>
        <vertAlign val="superscript"/>
        <sz val="9"/>
        <rFont val="Arial"/>
        <family val="2"/>
      </rPr>
      <t>T</t>
    </r>
    <r>
      <rPr>
        <b/>
        <sz val="9"/>
        <rFont val="Arial"/>
        <family val="2"/>
      </rPr>
      <t>[D][B]</t>
    </r>
    <r>
      <rPr>
        <sz val="9"/>
        <rFont val="Arial"/>
        <family val="2"/>
      </rPr>
      <t>=</t>
    </r>
  </si>
  <si>
    <t>coord x</t>
  </si>
  <si>
    <t>coord y</t>
  </si>
  <si>
    <t>nó 1</t>
  </si>
  <si>
    <t>nó 2</t>
  </si>
  <si>
    <t>nó 3</t>
  </si>
  <si>
    <t>b (coord x)</t>
  </si>
  <si>
    <t>nó 4</t>
  </si>
  <si>
    <t>N1(12;24) =</t>
  </si>
  <si>
    <t xml:space="preserve">N2(12;24) = </t>
  </si>
  <si>
    <t>N3(12;24) =</t>
  </si>
  <si>
    <r>
      <rPr>
        <b/>
        <sz val="12"/>
        <rFont val="Calibri"/>
        <family val="2"/>
      </rPr>
      <t>σ</t>
    </r>
    <r>
      <rPr>
        <b/>
        <sz val="12"/>
        <rFont val="Arial"/>
        <family val="2"/>
      </rPr>
      <t xml:space="preserve"> =  </t>
    </r>
  </si>
  <si>
    <r>
      <rPr>
        <b/>
        <sz val="12"/>
        <rFont val="Calibri"/>
        <family val="2"/>
      </rPr>
      <t>ε</t>
    </r>
    <r>
      <rPr>
        <b/>
        <sz val="12"/>
        <rFont val="Arial"/>
        <family val="2"/>
      </rPr>
      <t xml:space="preserve"> =  </t>
    </r>
  </si>
  <si>
    <t>A ordem dos deslocamentos tem de ser</t>
  </si>
  <si>
    <t>etc</t>
  </si>
  <si>
    <t>Ponto x=16,y=35</t>
  </si>
  <si>
    <t>Ponto x=36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</si>
</sst>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0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vertAlign val="subscript"/>
      <sz val="10"/>
      <name val="Arial"/>
      <family val="2"/>
    </font>
    <font>
      <b/>
      <u/>
      <sz val="14"/>
      <name val="Arial"/>
      <family val="2"/>
    </font>
    <font>
      <b/>
      <vertAlign val="superscript"/>
      <sz val="10"/>
      <name val="Arial"/>
      <family val="2"/>
    </font>
    <font>
      <b/>
      <sz val="12"/>
      <name val="Arial"/>
      <family val="2"/>
    </font>
    <font>
      <u/>
      <sz val="10"/>
      <name val="Arial"/>
      <family val="2"/>
    </font>
    <font>
      <sz val="11"/>
      <color rgb="FF000000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color theme="0"/>
      <name val="Arial"/>
      <family val="2"/>
    </font>
    <font>
      <b/>
      <vertAlign val="superscript"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vertAlign val="superscript"/>
      <sz val="10"/>
      <name val="Arial"/>
      <family val="2"/>
    </font>
    <font>
      <b/>
      <sz val="9"/>
      <name val="Arial"/>
      <family val="2"/>
    </font>
    <font>
      <b/>
      <vertAlign val="superscript"/>
      <sz val="9"/>
      <name val="Arial"/>
      <family val="2"/>
    </font>
    <font>
      <b/>
      <sz val="12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B7DEE8"/>
        <bgColor rgb="FF000000"/>
      </patternFill>
    </fill>
    <fill>
      <patternFill patternType="solid">
        <fgColor rgb="FFFF9900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4BD97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rgb="FF000000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</borders>
  <cellStyleXfs count="1">
    <xf numFmtId="0" fontId="0" fillId="0" borderId="0"/>
  </cellStyleXfs>
  <cellXfs count="112">
    <xf numFmtId="0" fontId="0" fillId="0" borderId="0" xfId="0"/>
    <xf numFmtId="0" fontId="0" fillId="0" borderId="0" xfId="0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quotePrefix="1" applyFont="1"/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/>
    <xf numFmtId="0" fontId="2" fillId="7" borderId="0" xfId="0" applyFont="1" applyFill="1" applyAlignment="1">
      <alignment horizontal="center"/>
    </xf>
    <xf numFmtId="0" fontId="0" fillId="7" borderId="0" xfId="0" applyFill="1"/>
    <xf numFmtId="0" fontId="0" fillId="8" borderId="0" xfId="0" applyFill="1" applyAlignment="1">
      <alignment horizontal="center"/>
    </xf>
    <xf numFmtId="0" fontId="2" fillId="0" borderId="0" xfId="0" quotePrefix="1" applyFont="1" applyAlignment="1">
      <alignment horizontal="center"/>
    </xf>
    <xf numFmtId="0" fontId="0" fillId="7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Fill="1" applyAlignment="1">
      <alignment horizontal="left"/>
    </xf>
    <xf numFmtId="0" fontId="2" fillId="8" borderId="0" xfId="0" applyFont="1" applyFill="1" applyAlignment="1">
      <alignment horizontal="center"/>
    </xf>
    <xf numFmtId="0" fontId="0" fillId="9" borderId="0" xfId="0" applyFill="1" applyAlignment="1">
      <alignment horizontal="center"/>
    </xf>
    <xf numFmtId="0" fontId="0" fillId="0" borderId="0" xfId="0" quotePrefix="1" applyAlignment="1">
      <alignment horizontal="center"/>
    </xf>
    <xf numFmtId="0" fontId="2" fillId="9" borderId="0" xfId="0" applyFont="1" applyFill="1" applyAlignment="1">
      <alignment horizontal="center"/>
    </xf>
    <xf numFmtId="0" fontId="2" fillId="9" borderId="0" xfId="0" quotePrefix="1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quotePrefix="1" applyFont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Alignment="1">
      <alignment horizontal="left"/>
    </xf>
    <xf numFmtId="0" fontId="2" fillId="8" borderId="0" xfId="0" quotePrefix="1" applyFont="1" applyFill="1" applyAlignment="1">
      <alignment horizontal="center"/>
    </xf>
    <xf numFmtId="0" fontId="5" fillId="0" borderId="0" xfId="0" applyFont="1"/>
    <xf numFmtId="0" fontId="2" fillId="0" borderId="0" xfId="0" applyFont="1" applyFill="1" applyBorder="1" applyAlignment="1">
      <alignment horizontal="center"/>
    </xf>
    <xf numFmtId="0" fontId="2" fillId="0" borderId="0" xfId="0" quotePrefix="1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Fill="1" applyAlignment="1">
      <alignment horizontal="left"/>
    </xf>
    <xf numFmtId="0" fontId="0" fillId="0" borderId="0" xfId="0" quotePrefix="1" applyFill="1" applyAlignment="1">
      <alignment horizontal="center"/>
    </xf>
    <xf numFmtId="0" fontId="0" fillId="0" borderId="0" xfId="0" applyFont="1" applyFill="1" applyAlignment="1">
      <alignment horizontal="center"/>
    </xf>
    <xf numFmtId="0" fontId="2" fillId="7" borderId="0" xfId="0" applyFont="1" applyFill="1"/>
    <xf numFmtId="0" fontId="2" fillId="0" borderId="0" xfId="0" applyFont="1" applyFill="1"/>
    <xf numFmtId="0" fontId="1" fillId="9" borderId="0" xfId="0" applyFont="1" applyFill="1" applyAlignment="1">
      <alignment horizontal="center"/>
    </xf>
    <xf numFmtId="0" fontId="0" fillId="8" borderId="9" xfId="0" applyFill="1" applyBorder="1" applyAlignment="1">
      <alignment horizontal="center"/>
    </xf>
    <xf numFmtId="0" fontId="1" fillId="0" borderId="0" xfId="0" quotePrefix="1" applyFont="1" applyFill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Fill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0" fontId="7" fillId="0" borderId="0" xfId="0" applyFont="1"/>
    <xf numFmtId="0" fontId="2" fillId="0" borderId="0" xfId="0" applyFont="1" applyBorder="1"/>
    <xf numFmtId="0" fontId="1" fillId="0" borderId="0" xfId="0" applyFont="1" applyBorder="1" applyAlignment="1">
      <alignment horizontal="right"/>
    </xf>
    <xf numFmtId="0" fontId="10" fillId="6" borderId="0" xfId="0" applyNumberFormat="1" applyFont="1" applyFill="1" applyBorder="1" applyAlignment="1">
      <alignment horizontal="center"/>
    </xf>
    <xf numFmtId="0" fontId="11" fillId="10" borderId="0" xfId="0" applyFont="1" applyFill="1"/>
    <xf numFmtId="0" fontId="2" fillId="0" borderId="0" xfId="0" applyFont="1" applyBorder="1" applyAlignment="1"/>
    <xf numFmtId="0" fontId="2" fillId="3" borderId="0" xfId="0" applyFont="1" applyFill="1" applyBorder="1"/>
    <xf numFmtId="0" fontId="1" fillId="0" borderId="0" xfId="0" applyFont="1" applyBorder="1" applyAlignment="1"/>
    <xf numFmtId="0" fontId="2" fillId="2" borderId="5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/>
    <xf numFmtId="0" fontId="2" fillId="2" borderId="6" xfId="0" applyFont="1" applyFill="1" applyBorder="1"/>
    <xf numFmtId="0" fontId="7" fillId="2" borderId="5" xfId="0" applyFont="1" applyFill="1" applyBorder="1" applyAlignment="1">
      <alignment horizontal="right"/>
    </xf>
    <xf numFmtId="0" fontId="2" fillId="0" borderId="0" xfId="0" applyFont="1" applyBorder="1" applyAlignment="1">
      <alignment horizontal="center"/>
    </xf>
    <xf numFmtId="0" fontId="7" fillId="2" borderId="0" xfId="0" applyFont="1" applyFill="1" applyBorder="1" applyAlignment="1">
      <alignment horizontal="right"/>
    </xf>
    <xf numFmtId="0" fontId="2" fillId="2" borderId="5" xfId="0" applyFont="1" applyFill="1" applyBorder="1"/>
    <xf numFmtId="0" fontId="3" fillId="2" borderId="0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2" fillId="0" borderId="5" xfId="0" applyFont="1" applyBorder="1" applyAlignment="1">
      <alignment horizontal="right"/>
    </xf>
    <xf numFmtId="0" fontId="2" fillId="0" borderId="0" xfId="0" applyFont="1" applyBorder="1" applyAlignment="1">
      <alignment horizontal="left"/>
    </xf>
    <xf numFmtId="0" fontId="2" fillId="0" borderId="6" xfId="0" applyFont="1" applyBorder="1"/>
    <xf numFmtId="0" fontId="10" fillId="11" borderId="0" xfId="0" applyFont="1" applyFill="1" applyBorder="1" applyAlignment="1">
      <alignment horizontal="center"/>
    </xf>
    <xf numFmtId="0" fontId="2" fillId="6" borderId="0" xfId="0" applyNumberFormat="1" applyFont="1" applyFill="1" applyBorder="1" applyAlignment="1">
      <alignment horizontal="center"/>
    </xf>
    <xf numFmtId="0" fontId="1" fillId="2" borderId="0" xfId="0" applyFont="1" applyFill="1" applyBorder="1" applyAlignment="1"/>
    <xf numFmtId="0" fontId="1" fillId="2" borderId="6" xfId="0" applyFont="1" applyFill="1" applyBorder="1" applyAlignment="1"/>
    <xf numFmtId="0" fontId="10" fillId="2" borderId="5" xfId="0" applyFont="1" applyFill="1" applyBorder="1" applyAlignment="1">
      <alignment horizontal="right"/>
    </xf>
    <xf numFmtId="0" fontId="1" fillId="0" borderId="0" xfId="0" applyFont="1" applyBorder="1" applyAlignment="1">
      <alignment horizontal="left"/>
    </xf>
    <xf numFmtId="0" fontId="1" fillId="2" borderId="0" xfId="0" applyFont="1" applyFill="1" applyBorder="1" applyAlignment="1">
      <alignment horizontal="right"/>
    </xf>
    <xf numFmtId="164" fontId="2" fillId="0" borderId="0" xfId="0" applyNumberFormat="1" applyFont="1" applyBorder="1"/>
    <xf numFmtId="0" fontId="1" fillId="0" borderId="0" xfId="0" applyFont="1" applyBorder="1"/>
    <xf numFmtId="0" fontId="14" fillId="2" borderId="0" xfId="0" applyFont="1" applyFill="1" applyBorder="1"/>
    <xf numFmtId="0" fontId="1" fillId="2" borderId="5" xfId="0" applyFont="1" applyFill="1" applyBorder="1" applyAlignment="1">
      <alignment horizontal="right"/>
    </xf>
    <xf numFmtId="0" fontId="1" fillId="0" borderId="5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/>
    <xf numFmtId="0" fontId="2" fillId="2" borderId="1" xfId="0" quotePrefix="1" applyFont="1" applyFill="1" applyBorder="1"/>
    <xf numFmtId="0" fontId="2" fillId="2" borderId="1" xfId="0" applyFont="1" applyFill="1" applyBorder="1"/>
    <xf numFmtId="0" fontId="2" fillId="2" borderId="8" xfId="0" applyFont="1" applyFill="1" applyBorder="1"/>
    <xf numFmtId="0" fontId="2" fillId="0" borderId="0" xfId="0" applyFont="1" applyFill="1" applyBorder="1"/>
    <xf numFmtId="164" fontId="2" fillId="0" borderId="0" xfId="0" applyNumberFormat="1" applyFont="1" applyBorder="1" applyAlignment="1">
      <alignment horizontal="center"/>
    </xf>
    <xf numFmtId="0" fontId="1" fillId="0" borderId="5" xfId="0" applyFont="1" applyFill="1" applyBorder="1" applyAlignment="1">
      <alignment horizontal="right"/>
    </xf>
    <xf numFmtId="0" fontId="2" fillId="0" borderId="6" xfId="0" applyFont="1" applyFill="1" applyBorder="1"/>
    <xf numFmtId="0" fontId="2" fillId="0" borderId="6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5" fillId="11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2" borderId="0" xfId="0" quotePrefix="1" applyFont="1" applyFill="1" applyBorder="1" applyAlignment="1">
      <alignment horizontal="center"/>
    </xf>
    <xf numFmtId="0" fontId="2" fillId="0" borderId="5" xfId="0" applyFont="1" applyBorder="1"/>
    <xf numFmtId="0" fontId="17" fillId="2" borderId="5" xfId="0" applyFont="1" applyFill="1" applyBorder="1" applyAlignment="1">
      <alignment horizontal="right"/>
    </xf>
    <xf numFmtId="0" fontId="2" fillId="0" borderId="1" xfId="0" applyFont="1" applyBorder="1"/>
    <xf numFmtId="0" fontId="2" fillId="0" borderId="8" xfId="0" applyFont="1" applyBorder="1"/>
    <xf numFmtId="0" fontId="11" fillId="5" borderId="0" xfId="0" applyFont="1" applyFill="1" applyAlignment="1">
      <alignment horizontal="center"/>
    </xf>
    <xf numFmtId="0" fontId="2" fillId="13" borderId="0" xfId="0" applyNumberFormat="1" applyFont="1" applyFill="1" applyBorder="1" applyAlignment="1">
      <alignment horizontal="left"/>
    </xf>
    <xf numFmtId="0" fontId="1" fillId="2" borderId="5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2" fillId="12" borderId="0" xfId="0" applyFont="1" applyFill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2" fillId="2" borderId="0" xfId="0" quotePrefix="1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2</xdr:row>
      <xdr:rowOff>31750</xdr:rowOff>
    </xdr:from>
    <xdr:to>
      <xdr:col>12</xdr:col>
      <xdr:colOff>571500</xdr:colOff>
      <xdr:row>20</xdr:row>
      <xdr:rowOff>82550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361950"/>
          <a:ext cx="8845550" cy="290830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0</xdr:col>
      <xdr:colOff>552450</xdr:colOff>
      <xdr:row>33</xdr:row>
      <xdr:rowOff>142875</xdr:rowOff>
    </xdr:from>
    <xdr:to>
      <xdr:col>4</xdr:col>
      <xdr:colOff>666750</xdr:colOff>
      <xdr:row>36</xdr:row>
      <xdr:rowOff>95250</xdr:rowOff>
    </xdr:to>
    <xdr:cxnSp macro="">
      <xdr:nvCxnSpPr>
        <xdr:cNvPr id="6" name="Straight Arrow Connector 5"/>
        <xdr:cNvCxnSpPr/>
      </xdr:nvCxnSpPr>
      <xdr:spPr>
        <a:xfrm flipH="1">
          <a:off x="552450" y="5838825"/>
          <a:ext cx="2714625" cy="457200"/>
        </a:xfrm>
        <a:prstGeom prst="straightConnector1">
          <a:avLst/>
        </a:prstGeom>
        <a:ln>
          <a:solidFill>
            <a:srgbClr val="00B05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33</xdr:row>
      <xdr:rowOff>142875</xdr:rowOff>
    </xdr:from>
    <xdr:to>
      <xdr:col>5</xdr:col>
      <xdr:colOff>1</xdr:colOff>
      <xdr:row>37</xdr:row>
      <xdr:rowOff>104775</xdr:rowOff>
    </xdr:to>
    <xdr:cxnSp macro="">
      <xdr:nvCxnSpPr>
        <xdr:cNvPr id="7" name="Straight Arrow Connector 6"/>
        <xdr:cNvCxnSpPr/>
      </xdr:nvCxnSpPr>
      <xdr:spPr>
        <a:xfrm flipH="1">
          <a:off x="590550" y="5838825"/>
          <a:ext cx="2695576" cy="628650"/>
        </a:xfrm>
        <a:prstGeom prst="straightConnector1">
          <a:avLst/>
        </a:prstGeom>
        <a:ln>
          <a:solidFill>
            <a:srgbClr val="00B05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28575</xdr:colOff>
      <xdr:row>32</xdr:row>
      <xdr:rowOff>28575</xdr:rowOff>
    </xdr:from>
    <xdr:to>
      <xdr:col>5</xdr:col>
      <xdr:colOff>561975</xdr:colOff>
      <xdr:row>33</xdr:row>
      <xdr:rowOff>114300</xdr:rowOff>
    </xdr:to>
    <xdr:sp macro="" textlink="">
      <xdr:nvSpPr>
        <xdr:cNvPr id="2" name="CaixaDeTexto 1"/>
        <xdr:cNvSpPr txBox="1"/>
      </xdr:nvSpPr>
      <xdr:spPr>
        <a:xfrm>
          <a:off x="2628900" y="5276850"/>
          <a:ext cx="1219200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050"/>
            <a:t>Funções de forma</a:t>
          </a:r>
        </a:p>
      </xdr:txBody>
    </xdr:sp>
    <xdr:clientData/>
  </xdr:twoCellAnchor>
  <xdr:twoCellAnchor>
    <xdr:from>
      <xdr:col>13</xdr:col>
      <xdr:colOff>9527</xdr:colOff>
      <xdr:row>66</xdr:row>
      <xdr:rowOff>61479</xdr:rowOff>
    </xdr:from>
    <xdr:to>
      <xdr:col>17</xdr:col>
      <xdr:colOff>28578</xdr:colOff>
      <xdr:row>66</xdr:row>
      <xdr:rowOff>123824</xdr:rowOff>
    </xdr:to>
    <xdr:sp macro="" textlink="">
      <xdr:nvSpPr>
        <xdr:cNvPr id="8" name="Chaveta à esquerda 7"/>
        <xdr:cNvSpPr/>
      </xdr:nvSpPr>
      <xdr:spPr>
        <a:xfrm rot="16200000">
          <a:off x="9579555" y="10532051"/>
          <a:ext cx="62345" cy="2114551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15</xdr:col>
      <xdr:colOff>428625</xdr:colOff>
      <xdr:row>30</xdr:row>
      <xdr:rowOff>66675</xdr:rowOff>
    </xdr:from>
    <xdr:to>
      <xdr:col>15</xdr:col>
      <xdr:colOff>428625</xdr:colOff>
      <xdr:row>43</xdr:row>
      <xdr:rowOff>19050</xdr:rowOff>
    </xdr:to>
    <xdr:cxnSp macro="">
      <xdr:nvCxnSpPr>
        <xdr:cNvPr id="16" name="Conexão recta 15"/>
        <xdr:cNvCxnSpPr/>
      </xdr:nvCxnSpPr>
      <xdr:spPr>
        <a:xfrm>
          <a:off x="11068050" y="5067300"/>
          <a:ext cx="0" cy="2381250"/>
        </a:xfrm>
        <a:prstGeom prst="line">
          <a:avLst/>
        </a:prstGeom>
        <a:ln w="19050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447675</xdr:colOff>
      <xdr:row>45</xdr:row>
      <xdr:rowOff>85725</xdr:rowOff>
    </xdr:from>
    <xdr:to>
      <xdr:col>17</xdr:col>
      <xdr:colOff>447675</xdr:colOff>
      <xdr:row>67</xdr:row>
      <xdr:rowOff>133350</xdr:rowOff>
    </xdr:to>
    <xdr:cxnSp macro="">
      <xdr:nvCxnSpPr>
        <xdr:cNvPr id="18" name="Conexão recta 17"/>
        <xdr:cNvCxnSpPr/>
      </xdr:nvCxnSpPr>
      <xdr:spPr>
        <a:xfrm>
          <a:off x="11087100" y="7867650"/>
          <a:ext cx="0" cy="3924300"/>
        </a:xfrm>
        <a:prstGeom prst="line">
          <a:avLst/>
        </a:prstGeom>
        <a:ln w="19050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2</xdr:row>
      <xdr:rowOff>31750</xdr:rowOff>
    </xdr:from>
    <xdr:to>
      <xdr:col>12</xdr:col>
      <xdr:colOff>571500</xdr:colOff>
      <xdr:row>20</xdr:row>
      <xdr:rowOff>82550</xdr:rowOff>
    </xdr:to>
    <xdr:pic>
      <xdr:nvPicPr>
        <xdr:cNvPr id="1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355600"/>
          <a:ext cx="8464550" cy="296545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13</xdr:col>
      <xdr:colOff>9527</xdr:colOff>
      <xdr:row>66</xdr:row>
      <xdr:rowOff>61479</xdr:rowOff>
    </xdr:from>
    <xdr:to>
      <xdr:col>17</xdr:col>
      <xdr:colOff>28578</xdr:colOff>
      <xdr:row>66</xdr:row>
      <xdr:rowOff>123824</xdr:rowOff>
    </xdr:to>
    <xdr:sp macro="" textlink="">
      <xdr:nvSpPr>
        <xdr:cNvPr id="19" name="Chaveta à esquerda 18"/>
        <xdr:cNvSpPr/>
      </xdr:nvSpPr>
      <xdr:spPr>
        <a:xfrm rot="16200000">
          <a:off x="9579555" y="10541576"/>
          <a:ext cx="62345" cy="2114551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304800</xdr:colOff>
      <xdr:row>7</xdr:row>
      <xdr:rowOff>123825</xdr:rowOff>
    </xdr:from>
    <xdr:to>
      <xdr:col>6</xdr:col>
      <xdr:colOff>304800</xdr:colOff>
      <xdr:row>8</xdr:row>
      <xdr:rowOff>104775</xdr:rowOff>
    </xdr:to>
    <xdr:sp macro="" textlink="">
      <xdr:nvSpPr>
        <xdr:cNvPr id="14" name="Minus 1"/>
        <xdr:cNvSpPr/>
      </xdr:nvSpPr>
      <xdr:spPr>
        <a:xfrm>
          <a:off x="11620500" y="933450"/>
          <a:ext cx="2438400" cy="209550"/>
        </a:xfrm>
        <a:prstGeom prst="mathMinus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9525</xdr:colOff>
      <xdr:row>7</xdr:row>
      <xdr:rowOff>9525</xdr:rowOff>
    </xdr:from>
    <xdr:to>
      <xdr:col>4</xdr:col>
      <xdr:colOff>390525</xdr:colOff>
      <xdr:row>7</xdr:row>
      <xdr:rowOff>9526</xdr:rowOff>
    </xdr:to>
    <xdr:cxnSp macro="">
      <xdr:nvCxnSpPr>
        <xdr:cNvPr id="15" name="Straight Arrow Connector 4"/>
        <xdr:cNvCxnSpPr/>
      </xdr:nvCxnSpPr>
      <xdr:spPr>
        <a:xfrm flipV="1">
          <a:off x="11934825" y="819150"/>
          <a:ext cx="990600" cy="1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342193</xdr:colOff>
      <xdr:row>7</xdr:row>
      <xdr:rowOff>9525</xdr:rowOff>
    </xdr:from>
    <xdr:to>
      <xdr:col>4</xdr:col>
      <xdr:colOff>419100</xdr:colOff>
      <xdr:row>9</xdr:row>
      <xdr:rowOff>76200</xdr:rowOff>
    </xdr:to>
    <xdr:sp macro="" textlink="">
      <xdr:nvSpPr>
        <xdr:cNvPr id="16" name="Freeform 11"/>
        <xdr:cNvSpPr/>
      </xdr:nvSpPr>
      <xdr:spPr>
        <a:xfrm>
          <a:off x="12877093" y="819150"/>
          <a:ext cx="76907" cy="457200"/>
        </a:xfrm>
        <a:custGeom>
          <a:avLst/>
          <a:gdLst>
            <a:gd name="connsiteX0" fmla="*/ 38807 w 76907"/>
            <a:gd name="connsiteY0" fmla="*/ 0 h 390525"/>
            <a:gd name="connsiteX1" fmla="*/ 67382 w 76907"/>
            <a:gd name="connsiteY1" fmla="*/ 47625 h 390525"/>
            <a:gd name="connsiteX2" fmla="*/ 76907 w 76907"/>
            <a:gd name="connsiteY2" fmla="*/ 95250 h 390525"/>
            <a:gd name="connsiteX3" fmla="*/ 48332 w 76907"/>
            <a:gd name="connsiteY3" fmla="*/ 161925 h 390525"/>
            <a:gd name="connsiteX4" fmla="*/ 19757 w 76907"/>
            <a:gd name="connsiteY4" fmla="*/ 180975 h 390525"/>
            <a:gd name="connsiteX5" fmla="*/ 707 w 76907"/>
            <a:gd name="connsiteY5" fmla="*/ 209550 h 390525"/>
            <a:gd name="connsiteX6" fmla="*/ 10232 w 76907"/>
            <a:gd name="connsiteY6" fmla="*/ 323850 h 390525"/>
            <a:gd name="connsiteX7" fmla="*/ 57857 w 76907"/>
            <a:gd name="connsiteY7" fmla="*/ 371475 h 390525"/>
            <a:gd name="connsiteX8" fmla="*/ 76907 w 76907"/>
            <a:gd name="connsiteY8" fmla="*/ 390525 h 39052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76907" h="390525">
              <a:moveTo>
                <a:pt x="38807" y="0"/>
              </a:moveTo>
              <a:cubicBezTo>
                <a:pt x="48332" y="15875"/>
                <a:pt x="60506" y="30436"/>
                <a:pt x="67382" y="47625"/>
              </a:cubicBezTo>
              <a:cubicBezTo>
                <a:pt x="73395" y="62656"/>
                <a:pt x="76907" y="79061"/>
                <a:pt x="76907" y="95250"/>
              </a:cubicBezTo>
              <a:cubicBezTo>
                <a:pt x="76907" y="117110"/>
                <a:pt x="63886" y="146371"/>
                <a:pt x="48332" y="161925"/>
              </a:cubicBezTo>
              <a:cubicBezTo>
                <a:pt x="40237" y="170020"/>
                <a:pt x="29282" y="174625"/>
                <a:pt x="19757" y="180975"/>
              </a:cubicBezTo>
              <a:cubicBezTo>
                <a:pt x="13407" y="190500"/>
                <a:pt x="1468" y="198128"/>
                <a:pt x="707" y="209550"/>
              </a:cubicBezTo>
              <a:cubicBezTo>
                <a:pt x="-1836" y="247697"/>
                <a:pt x="2734" y="286360"/>
                <a:pt x="10232" y="323850"/>
              </a:cubicBezTo>
              <a:cubicBezTo>
                <a:pt x="15675" y="351064"/>
                <a:pt x="39714" y="356961"/>
                <a:pt x="57857" y="371475"/>
              </a:cubicBezTo>
              <a:cubicBezTo>
                <a:pt x="64869" y="377085"/>
                <a:pt x="70557" y="384175"/>
                <a:pt x="76907" y="390525"/>
              </a:cubicBezTo>
            </a:path>
          </a:pathLst>
        </a:cu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0</xdr:colOff>
      <xdr:row>10</xdr:row>
      <xdr:rowOff>0</xdr:rowOff>
    </xdr:from>
    <xdr:to>
      <xdr:col>6</xdr:col>
      <xdr:colOff>9525</xdr:colOff>
      <xdr:row>10</xdr:row>
      <xdr:rowOff>0</xdr:rowOff>
    </xdr:to>
    <xdr:cxnSp macro="">
      <xdr:nvCxnSpPr>
        <xdr:cNvPr id="17" name="Straight Connector 13"/>
        <xdr:cNvCxnSpPr/>
      </xdr:nvCxnSpPr>
      <xdr:spPr>
        <a:xfrm>
          <a:off x="11925300" y="1362075"/>
          <a:ext cx="18383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17</xdr:col>
      <xdr:colOff>166686</xdr:colOff>
      <xdr:row>26</xdr:row>
      <xdr:rowOff>33337</xdr:rowOff>
    </xdr:from>
    <xdr:ext cx="1681163" cy="5022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CaixaDeTexto 17"/>
            <xdr:cNvSpPr txBox="1"/>
          </xdr:nvSpPr>
          <xdr:spPr>
            <a:xfrm>
              <a:off x="10529886" y="4367212"/>
              <a:ext cx="1681163" cy="502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latin typeface="Cambria Math"/>
                      </a:rPr>
                      <m:t>𝑢</m:t>
                    </m:r>
                    <m:r>
                      <a:rPr lang="pt-PT" sz="1100" b="0" i="1">
                        <a:latin typeface="Cambria Math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pt-PT" sz="1100" i="1">
                            <a:latin typeface="Cambria Math"/>
                          </a:rPr>
                        </m:ctrlPr>
                      </m:naryPr>
                      <m:sub/>
                      <m:sup/>
                      <m:e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𝑘</m:t>
                            </m:r>
                          </m:sub>
                        </m:sSub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𝑢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𝑘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18" name="CaixaDeTexto 17"/>
            <xdr:cNvSpPr txBox="1"/>
          </xdr:nvSpPr>
          <xdr:spPr>
            <a:xfrm>
              <a:off x="10529886" y="4367212"/>
              <a:ext cx="1681163" cy="502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𝑢=</a:t>
              </a:r>
              <a:r>
                <a:rPr lang="pt-PT" sz="1100" i="0">
                  <a:latin typeface="Cambria Math"/>
                </a:rPr>
                <a:t>∑▒〖</a:t>
              </a:r>
              <a:r>
                <a:rPr lang="pt-PT" sz="1100" b="0" i="0">
                  <a:latin typeface="Cambria Math"/>
                </a:rPr>
                <a:t>𝑁_𝑘 𝑢_𝑘 〗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14</xdr:col>
      <xdr:colOff>300036</xdr:colOff>
      <xdr:row>26</xdr:row>
      <xdr:rowOff>80962</xdr:rowOff>
    </xdr:from>
    <xdr:ext cx="2043113" cy="38113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CaixaDeTexto 18"/>
            <xdr:cNvSpPr txBox="1"/>
          </xdr:nvSpPr>
          <xdr:spPr>
            <a:xfrm>
              <a:off x="8834436" y="4414837"/>
              <a:ext cx="2043113" cy="38113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latin typeface="Cambria Math"/>
                      </a:rPr>
                      <m:t>𝑢</m:t>
                    </m:r>
                    <m:r>
                      <a:rPr lang="pt-PT" sz="1100" b="0" i="1">
                        <a:latin typeface="Cambria Math"/>
                      </a:rPr>
                      <m:t>=</m:t>
                    </m:r>
                    <m:d>
                      <m:dPr>
                        <m:ctrlPr>
                          <a:rPr lang="pt-PT" sz="1100" b="0" i="1">
                            <a:latin typeface="Cambria Math"/>
                          </a:rPr>
                        </m:ctrlPr>
                      </m:dPr>
                      <m:e>
                        <m:r>
                          <a:rPr lang="pt-PT" sz="1100" b="0" i="1">
                            <a:latin typeface="Cambria Math"/>
                          </a:rPr>
                          <m:t>1−</m:t>
                        </m:r>
                        <m:f>
                          <m:f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fPr>
                          <m:num>
                            <m:r>
                              <a:rPr lang="pt-PT" sz="1100" b="0" i="1">
                                <a:latin typeface="Cambria Math"/>
                              </a:rPr>
                              <m:t>𝑥</m:t>
                            </m:r>
                          </m:num>
                          <m:den>
                            <m:r>
                              <a:rPr lang="pt-PT" sz="1100" b="0" i="1">
                                <a:latin typeface="Cambria Math"/>
                              </a:rPr>
                              <m:t>𝐿</m:t>
                            </m:r>
                          </m:den>
                        </m:f>
                      </m:e>
                    </m:d>
                    <m:r>
                      <a:rPr lang="pt-PT" sz="1100" b="0" i="1">
                        <a:latin typeface="Cambria Math"/>
                      </a:rPr>
                      <m:t>∙</m:t>
                    </m:r>
                    <m:sSub>
                      <m:sSubPr>
                        <m:ctrlPr>
                          <a:rPr lang="pt-PT" sz="1100" b="0" i="1">
                            <a:latin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</a:rPr>
                          <m:t>𝑢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</a:rPr>
                          <m:t>𝑖</m:t>
                        </m:r>
                      </m:sub>
                    </m:sSub>
                    <m:r>
                      <a:rPr lang="pt-PT" sz="1100" b="0" i="1">
                        <a:latin typeface="Cambria Math"/>
                      </a:rPr>
                      <m:t>+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𝑥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𝐿</m:t>
                        </m:r>
                      </m:den>
                    </m:f>
                    <m:r>
                      <a:rPr lang="pt-PT" sz="1100" b="0" i="1">
                        <a:latin typeface="Cambria Math"/>
                      </a:rPr>
                      <m:t>∙</m:t>
                    </m:r>
                    <m:sSub>
                      <m:sSubPr>
                        <m:ctrlPr>
                          <a:rPr lang="pt-PT" sz="1100" b="0" i="1">
                            <a:latin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</a:rPr>
                          <m:t>𝑢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</a:rPr>
                          <m:t>𝑗</m:t>
                        </m:r>
                      </m:sub>
                    </m:sSub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19" name="CaixaDeTexto 18"/>
            <xdr:cNvSpPr txBox="1"/>
          </xdr:nvSpPr>
          <xdr:spPr>
            <a:xfrm>
              <a:off x="8834436" y="4414837"/>
              <a:ext cx="2043113" cy="38113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𝑢=(1−𝑥/𝐿)∙𝑢_𝑖+𝑥/𝐿∙𝑢_𝑗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0</xdr:col>
      <xdr:colOff>490536</xdr:colOff>
      <xdr:row>32</xdr:row>
      <xdr:rowOff>4762</xdr:rowOff>
    </xdr:from>
    <xdr:ext cx="4195764" cy="46903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CaixaDeTexto 19"/>
            <xdr:cNvSpPr txBox="1"/>
          </xdr:nvSpPr>
          <xdr:spPr>
            <a:xfrm>
              <a:off x="490536" y="4986337"/>
              <a:ext cx="4195764" cy="469039"/>
            </a:xfrm>
            <a:prstGeom prst="rect">
              <a:avLst/>
            </a:prstGeom>
            <a:solidFill>
              <a:schemeClr val="bg1">
                <a:alpha val="49000"/>
              </a:schemeClr>
            </a:solidFill>
            <a:effectLst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sSubPr>
                      <m:e>
                        <m:r>
                          <a:rPr lang="pt-PT" sz="1100" i="1">
                            <a:latin typeface="Cambria Math"/>
                            <a:ea typeface="Cambria Math"/>
                          </a:rPr>
                          <m:t>𝜀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𝑥𝑥</m:t>
                        </m:r>
                      </m:sub>
                    </m:sSub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𝑑𝑢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𝑑𝑥</m:t>
                        </m:r>
                      </m:den>
                    </m:f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𝑑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𝑑𝑥</m:t>
                        </m:r>
                      </m:den>
                    </m:f>
                    <m:d>
                      <m:d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dPr>
                      <m:e>
                        <m:d>
                          <m:dPr>
                            <m:begChr m:val="["/>
                            <m:endChr m:val="]"/>
                            <m:ctrlPr>
                              <a:rPr lang="pt-PT" sz="1100" b="0" i="1">
                                <a:latin typeface="Cambria Math"/>
                                <a:ea typeface="Cambria Math"/>
                              </a:rPr>
                            </m:ctrlPr>
                          </m:dPr>
                          <m:e>
                            <m:r>
                              <a:rPr lang="pt-PT" sz="1100" b="0" i="1">
                                <a:latin typeface="Cambria Math"/>
                                <a:ea typeface="Cambria Math"/>
                              </a:rPr>
                              <m:t>1−</m:t>
                            </m:r>
                            <m:f>
                              <m:fPr>
                                <m:ctrlP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</m:ctrlPr>
                              </m:fPr>
                              <m:num>
                                <m: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  <m:t>𝑥</m:t>
                                </m:r>
                              </m:num>
                              <m:den>
                                <m: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  <m:t>𝐿</m:t>
                                </m:r>
                              </m:den>
                            </m:f>
                            <m:r>
                              <a:rPr lang="pt-PT" sz="1100" b="0" i="1">
                                <a:latin typeface="Cambria Math"/>
                                <a:ea typeface="Cambria Math"/>
                              </a:rPr>
                              <m:t>     </m:t>
                            </m:r>
                            <m:f>
                              <m:fPr>
                                <m:ctrlP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</m:ctrlPr>
                              </m:fPr>
                              <m:num>
                                <m: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  <m:t>𝑥</m:t>
                                </m:r>
                              </m:num>
                              <m:den>
                                <m: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  <m:t>𝐿</m:t>
                                </m:r>
                              </m:den>
                            </m:f>
                          </m:e>
                        </m:d>
                        <m:d>
                          <m:dPr>
                            <m:begChr m:val="["/>
                            <m:endChr m:val="]"/>
                            <m:ctrlPr>
                              <a:rPr lang="pt-PT" sz="1100" b="0" i="1">
                                <a:latin typeface="Cambria Math"/>
                                <a:ea typeface="Cambria Math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1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</m:ctrlPr>
                              </m:mPr>
                              <m:mr>
                                <m:e>
                                  <m:sSub>
                                    <m:sSubPr>
                                      <m:ctrlP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</m:ctrlPr>
                                    </m:sSub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  <m:t>𝑢</m:t>
                                      </m:r>
                                    </m:e>
                                    <m:sub>
                                      <m:r>
                                        <m:rPr>
                                          <m:brk m:alnAt="7"/>
                                        </m:rP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  <m:t>𝑖</m:t>
                                      </m:r>
                                    </m:sub>
                                  </m:sSub>
                                </m:e>
                              </m:mr>
                              <m:mr>
                                <m:e>
                                  <m:sSub>
                                    <m:sSubPr>
                                      <m:ctrlP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  <m:t>𝑢</m:t>
                                      </m:r>
                                    </m:e>
                                    <m:sub>
                                      <m: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  <m:t>𝑗</m:t>
                                      </m:r>
                                    </m:sub>
                                  </m:sSub>
                                </m:e>
                              </m:mr>
                            </m:m>
                          </m:e>
                        </m:d>
                      </m:e>
                    </m:d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d>
                      <m:dPr>
                        <m:begChr m:val="["/>
                        <m:endChr m:val="]"/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pt-PT" sz="1100" b="0" i="1">
                                <a:latin typeface="Cambria Math"/>
                                <a:ea typeface="Cambria Math"/>
                              </a:rPr>
                            </m:ctrlPr>
                          </m:fPr>
                          <m:num>
                            <m:r>
                              <a:rPr lang="pt-PT" sz="1100" b="0" i="1">
                                <a:latin typeface="Cambria Math"/>
                                <a:ea typeface="Cambria Math"/>
                              </a:rPr>
                              <m:t>𝑑</m:t>
                            </m:r>
                            <m:sSub>
                              <m:sSubPr>
                                <m:ctrlP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  <m:t>𝑁</m:t>
                                </m:r>
                              </m:e>
                              <m:sub>
                                <m: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  <m:t>𝑖</m:t>
                                </m:r>
                              </m:sub>
                            </m:sSub>
                          </m:num>
                          <m:den>
                            <m:r>
                              <a:rPr lang="pt-PT" sz="1100" b="0" i="1">
                                <a:latin typeface="Cambria Math"/>
                                <a:ea typeface="Cambria Math"/>
                              </a:rPr>
                              <m:t>𝑑𝑥</m:t>
                            </m:r>
                          </m:den>
                        </m:f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    </m:t>
                        </m:r>
                        <m:f>
                          <m:fPr>
                            <m:ctrlPr>
                              <a:rPr lang="pt-PT" sz="1100" b="0" i="1">
                                <a:latin typeface="Cambria Math"/>
                                <a:ea typeface="Cambria Math"/>
                              </a:rPr>
                            </m:ctrlPr>
                          </m:fPr>
                          <m:num>
                            <m:r>
                              <a:rPr lang="pt-PT" sz="1100" b="0" i="1">
                                <a:latin typeface="Cambria Math"/>
                                <a:ea typeface="Cambria Math"/>
                              </a:rPr>
                              <m:t>𝑑</m:t>
                            </m:r>
                            <m:sSub>
                              <m:sSubPr>
                                <m:ctrlP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  <m:t>𝑁</m:t>
                                </m:r>
                              </m:e>
                              <m:sub>
                                <m: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  <m:t>𝑗</m:t>
                                </m:r>
                              </m:sub>
                            </m:sSub>
                          </m:num>
                          <m:den>
                            <m:r>
                              <a:rPr lang="pt-PT" sz="1100" b="0" i="1">
                                <a:latin typeface="Cambria Math"/>
                                <a:ea typeface="Cambria Math"/>
                              </a:rPr>
                              <m:t>𝑑𝑥</m:t>
                            </m:r>
                          </m:den>
                        </m:f>
                      </m:e>
                    </m:d>
                    <m:d>
                      <m:dPr>
                        <m:begChr m:val="["/>
                        <m:endChr m:val="]"/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pt-PT" sz="1100" b="0" i="1">
                                <a:latin typeface="Cambria Math"/>
                                <a:ea typeface="Cambria Math"/>
                              </a:rPr>
                            </m:ctrlPr>
                          </m:mPr>
                          <m:mr>
                            <m:e>
                              <m:sSub>
                                <m:sSubPr>
                                  <m:ctrlP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</m:ctrlPr>
                                </m:sSubPr>
                                <m:e>
                                  <m:r>
                                    <m:rPr>
                                      <m:brk m:alnAt="7"/>
                                    </m:rP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  <m:t>𝑢</m:t>
                                  </m:r>
                                </m:e>
                                <m:sub>
                                  <m:r>
                                    <m:rPr>
                                      <m:brk m:alnAt="7"/>
                                    </m:rP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  <m:t>𝑖</m:t>
                                  </m:r>
                                </m:sub>
                              </m:sSub>
                            </m:e>
                          </m:mr>
                          <m:mr>
                            <m:e>
                              <m:sSub>
                                <m:sSubPr>
                                  <m:ctrlP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</m:ctrlPr>
                                </m:sSubPr>
                                <m:e>
                                  <m: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  <m:t>𝑢</m:t>
                                  </m:r>
                                </m:e>
                                <m:sub>
                                  <m: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  <m:t>𝑗</m:t>
                                  </m:r>
                                </m:sub>
                              </m:sSub>
                            </m:e>
                          </m:mr>
                        </m:m>
                      </m:e>
                    </m:d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r>
                      <a:rPr lang="pt-PT" sz="1100" b="1" i="1">
                        <a:latin typeface="Cambria Math"/>
                        <a:ea typeface="Cambria Math"/>
                      </a:rPr>
                      <m:t>𝑩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×</m:t>
                    </m:r>
                    <m:r>
                      <a:rPr lang="pt-PT" sz="1100" b="1" i="1">
                        <a:latin typeface="Cambria Math"/>
                        <a:ea typeface="Cambria Math"/>
                      </a:rPr>
                      <m:t>𝒅</m:t>
                    </m:r>
                  </m:oMath>
                </m:oMathPara>
              </a14:m>
              <a:endParaRPr lang="pt-PT" sz="1100" b="1"/>
            </a:p>
          </xdr:txBody>
        </xdr:sp>
      </mc:Choice>
      <mc:Fallback xmlns="">
        <xdr:sp macro="" textlink="">
          <xdr:nvSpPr>
            <xdr:cNvPr id="20" name="CaixaDeTexto 19"/>
            <xdr:cNvSpPr txBox="1"/>
          </xdr:nvSpPr>
          <xdr:spPr>
            <a:xfrm>
              <a:off x="490536" y="4986337"/>
              <a:ext cx="4195764" cy="469039"/>
            </a:xfrm>
            <a:prstGeom prst="rect">
              <a:avLst/>
            </a:prstGeom>
            <a:solidFill>
              <a:schemeClr val="bg1">
                <a:alpha val="49000"/>
              </a:schemeClr>
            </a:solidFill>
            <a:effectLst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t-PT" sz="1100" i="0">
                  <a:latin typeface="Cambria Math"/>
                  <a:ea typeface="Cambria Math"/>
                </a:rPr>
                <a:t>𝜀</a:t>
              </a:r>
              <a:r>
                <a:rPr lang="pt-PT" sz="1100" b="0" i="0">
                  <a:latin typeface="Cambria Math"/>
                  <a:ea typeface="Cambria Math"/>
                </a:rPr>
                <a:t>_𝑥𝑥=𝑑𝑢/𝑑𝑥=𝑑/𝑑𝑥 ([1−𝑥/𝐿      𝑥/𝐿][■8(𝑢_𝑖@𝑢_𝑗 )])=[(𝑑𝑁_𝑖)/𝑑𝑥     (𝑑𝑁_𝑗)/𝑑𝑥][■8(𝑢_𝑖@𝑢_𝑗 )]=</a:t>
              </a:r>
              <a:r>
                <a:rPr lang="pt-PT" sz="1100" b="1" i="0">
                  <a:latin typeface="Cambria Math"/>
                  <a:ea typeface="Cambria Math"/>
                </a:rPr>
                <a:t>𝑩</a:t>
              </a:r>
              <a:r>
                <a:rPr lang="pt-PT" sz="1100" b="0" i="0">
                  <a:latin typeface="Cambria Math"/>
                  <a:ea typeface="Cambria Math"/>
                </a:rPr>
                <a:t>×</a:t>
              </a:r>
              <a:r>
                <a:rPr lang="pt-PT" sz="1100" b="1" i="0">
                  <a:latin typeface="Cambria Math"/>
                  <a:ea typeface="Cambria Math"/>
                </a:rPr>
                <a:t>𝒅</a:t>
              </a:r>
              <a:endParaRPr lang="pt-PT" sz="1100" b="1"/>
            </a:p>
          </xdr:txBody>
        </xdr:sp>
      </mc:Fallback>
    </mc:AlternateContent>
    <xdr:clientData/>
  </xdr:oneCellAnchor>
  <xdr:oneCellAnchor>
    <xdr:from>
      <xdr:col>0</xdr:col>
      <xdr:colOff>552450</xdr:colOff>
      <xdr:row>35</xdr:row>
      <xdr:rowOff>109537</xdr:rowOff>
    </xdr:from>
    <xdr:ext cx="1257299" cy="2714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CaixaDeTexto 20"/>
            <xdr:cNvSpPr txBox="1"/>
          </xdr:nvSpPr>
          <xdr:spPr>
            <a:xfrm>
              <a:off x="552450" y="5576887"/>
              <a:ext cx="1257299" cy="2714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sSubPr>
                      <m:e>
                        <m:r>
                          <a:rPr lang="pt-PT" sz="1100" i="1">
                            <a:latin typeface="Cambria Math"/>
                            <a:ea typeface="Cambria Math"/>
                          </a:rPr>
                          <m:t>𝜎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𝑥𝑥</m:t>
                        </m:r>
                      </m:sub>
                    </m:sSub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sSub>
                      <m:sSub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𝜀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𝑥𝑥</m:t>
                        </m:r>
                      </m:sub>
                    </m:sSub>
                    <m:r>
                      <a:rPr lang="pt-PT" sz="1100" b="0" i="1">
                        <a:latin typeface="Cambria Math"/>
                        <a:ea typeface="Cambria Math"/>
                      </a:rPr>
                      <m:t>∙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𝐸</m:t>
                    </m: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1" name="CaixaDeTexto 20"/>
            <xdr:cNvSpPr txBox="1"/>
          </xdr:nvSpPr>
          <xdr:spPr>
            <a:xfrm>
              <a:off x="552450" y="5576887"/>
              <a:ext cx="1257299" cy="2714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t-PT" sz="1100" i="0">
                  <a:latin typeface="Cambria Math"/>
                  <a:ea typeface="Cambria Math"/>
                </a:rPr>
                <a:t>𝜎</a:t>
              </a:r>
              <a:r>
                <a:rPr lang="pt-PT" sz="1100" b="0" i="0">
                  <a:latin typeface="Cambria Math"/>
                  <a:ea typeface="Cambria Math"/>
                </a:rPr>
                <a:t>_𝑥𝑥=𝜀_𝑥𝑥∙𝐸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0</xdr:col>
      <xdr:colOff>419100</xdr:colOff>
      <xdr:row>66</xdr:row>
      <xdr:rowOff>52387</xdr:rowOff>
    </xdr:from>
    <xdr:ext cx="823913" cy="4142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CaixaDeTexto 21"/>
            <xdr:cNvSpPr txBox="1"/>
          </xdr:nvSpPr>
          <xdr:spPr>
            <a:xfrm>
              <a:off x="419100" y="8863012"/>
              <a:ext cx="823913" cy="4142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sSubPr>
                      <m:e>
                        <m:r>
                          <a:rPr lang="pt-PT" sz="1100" i="1">
                            <a:latin typeface="Cambria Math"/>
                            <a:ea typeface="Cambria Math"/>
                          </a:rPr>
                          <m:t>𝜀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𝑥𝑥</m:t>
                        </m:r>
                      </m:sub>
                    </m:sSub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𝑢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𝑥</m:t>
                        </m:r>
                      </m:den>
                    </m:f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2" name="CaixaDeTexto 21"/>
            <xdr:cNvSpPr txBox="1"/>
          </xdr:nvSpPr>
          <xdr:spPr>
            <a:xfrm>
              <a:off x="419100" y="8863012"/>
              <a:ext cx="823913" cy="4142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t-PT" sz="1100" i="0">
                  <a:latin typeface="Cambria Math"/>
                  <a:ea typeface="Cambria Math"/>
                </a:rPr>
                <a:t>𝜀</a:t>
              </a:r>
              <a:r>
                <a:rPr lang="pt-PT" sz="1100" b="0" i="0">
                  <a:latin typeface="Cambria Math"/>
                  <a:ea typeface="Cambria Math"/>
                </a:rPr>
                <a:t>_𝑥𝑥=𝜕𝑢/𝜕𝑥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2</xdr:col>
      <xdr:colOff>57150</xdr:colOff>
      <xdr:row>66</xdr:row>
      <xdr:rowOff>52387</xdr:rowOff>
    </xdr:from>
    <xdr:ext cx="828674" cy="443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CaixaDeTexto 22"/>
            <xdr:cNvSpPr txBox="1"/>
          </xdr:nvSpPr>
          <xdr:spPr>
            <a:xfrm>
              <a:off x="1276350" y="8863012"/>
              <a:ext cx="828674" cy="4431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sSubPr>
                      <m:e>
                        <m:r>
                          <a:rPr lang="pt-PT" sz="1100" i="1">
                            <a:latin typeface="Cambria Math"/>
                            <a:ea typeface="Cambria Math"/>
                          </a:rPr>
                          <m:t>𝜀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𝑦𝑦</m:t>
                        </m:r>
                      </m:sub>
                    </m:sSub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𝑣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𝑦</m:t>
                        </m:r>
                      </m:den>
                    </m:f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3" name="CaixaDeTexto 22"/>
            <xdr:cNvSpPr txBox="1"/>
          </xdr:nvSpPr>
          <xdr:spPr>
            <a:xfrm>
              <a:off x="1276350" y="8863012"/>
              <a:ext cx="828674" cy="4431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t-PT" sz="1100" i="0">
                  <a:latin typeface="Cambria Math"/>
                  <a:ea typeface="Cambria Math"/>
                </a:rPr>
                <a:t>𝜀</a:t>
              </a:r>
              <a:r>
                <a:rPr lang="pt-PT" sz="1100" b="0" i="0">
                  <a:latin typeface="Cambria Math"/>
                  <a:ea typeface="Cambria Math"/>
                </a:rPr>
                <a:t>_𝑦𝑦=𝜕𝑣/𝜕𝑦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0</xdr:col>
      <xdr:colOff>547686</xdr:colOff>
      <xdr:row>69</xdr:row>
      <xdr:rowOff>23812</xdr:rowOff>
    </xdr:from>
    <xdr:ext cx="1300163" cy="443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CaixaDeTexto 23"/>
            <xdr:cNvSpPr txBox="1"/>
          </xdr:nvSpPr>
          <xdr:spPr>
            <a:xfrm>
              <a:off x="547686" y="9320212"/>
              <a:ext cx="1300163" cy="4431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sSubPr>
                      <m:e>
                        <m:r>
                          <a:rPr lang="pt-PT" sz="1100" i="1">
                            <a:latin typeface="Cambria Math"/>
                            <a:ea typeface="Cambria Math"/>
                          </a:rPr>
                          <m:t>𝛾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𝑦𝑥</m:t>
                        </m:r>
                      </m:sub>
                    </m:sSub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𝑢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𝑦</m:t>
                        </m:r>
                      </m:den>
                    </m:f>
                    <m:r>
                      <a:rPr lang="pt-PT" sz="1100" b="0" i="1">
                        <a:latin typeface="Cambria Math"/>
                        <a:ea typeface="Cambria Math"/>
                      </a:rPr>
                      <m:t>+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𝑣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𝑥</m:t>
                        </m:r>
                      </m:den>
                    </m:f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4" name="CaixaDeTexto 23"/>
            <xdr:cNvSpPr txBox="1"/>
          </xdr:nvSpPr>
          <xdr:spPr>
            <a:xfrm>
              <a:off x="547686" y="9320212"/>
              <a:ext cx="1300163" cy="4431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t-PT" sz="1100" i="0">
                  <a:latin typeface="Cambria Math"/>
                  <a:ea typeface="Cambria Math"/>
                </a:rPr>
                <a:t>𝛾</a:t>
              </a:r>
              <a:r>
                <a:rPr lang="pt-PT" sz="1100" b="0" i="0">
                  <a:latin typeface="Cambria Math"/>
                  <a:ea typeface="Cambria Math"/>
                </a:rPr>
                <a:t>_𝑦𝑥=𝜕𝑢/𝜕𝑦+𝜕𝑣/𝜕𝑥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13</xdr:col>
      <xdr:colOff>309561</xdr:colOff>
      <xdr:row>67</xdr:row>
      <xdr:rowOff>128587</xdr:rowOff>
    </xdr:from>
    <xdr:ext cx="1281113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CaixaDeTexto 25"/>
            <xdr:cNvSpPr txBox="1"/>
          </xdr:nvSpPr>
          <xdr:spPr>
            <a:xfrm>
              <a:off x="8234361" y="9101137"/>
              <a:ext cx="1281113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1" i="1">
                        <a:latin typeface="Cambria Math"/>
                        <a:ea typeface="Cambria Math"/>
                      </a:rPr>
                      <m:t>𝜺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r>
                      <a:rPr lang="pt-PT" sz="1100" b="1" i="1">
                        <a:latin typeface="Cambria Math"/>
                        <a:ea typeface="Cambria Math"/>
                      </a:rPr>
                      <m:t>𝑩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∙</m:t>
                    </m:r>
                    <m:r>
                      <a:rPr lang="pt-PT" sz="1100" b="1" i="1">
                        <a:latin typeface="Cambria Math"/>
                        <a:ea typeface="Cambria Math"/>
                      </a:rPr>
                      <m:t>𝒅</m:t>
                    </m:r>
                  </m:oMath>
                </m:oMathPara>
              </a14:m>
              <a:endParaRPr lang="pt-PT" sz="1100" b="1"/>
            </a:p>
          </xdr:txBody>
        </xdr:sp>
      </mc:Choice>
      <mc:Fallback xmlns="">
        <xdr:sp macro="" textlink="">
          <xdr:nvSpPr>
            <xdr:cNvPr id="26" name="CaixaDeTexto 25"/>
            <xdr:cNvSpPr txBox="1"/>
          </xdr:nvSpPr>
          <xdr:spPr>
            <a:xfrm>
              <a:off x="8234361" y="9101137"/>
              <a:ext cx="1281113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t-PT" sz="1100" b="1" i="0">
                  <a:latin typeface="Cambria Math"/>
                  <a:ea typeface="Cambria Math"/>
                </a:rPr>
                <a:t>𝜺</a:t>
              </a:r>
              <a:r>
                <a:rPr lang="pt-PT" sz="1100" b="0" i="0">
                  <a:latin typeface="Cambria Math"/>
                  <a:ea typeface="Cambria Math"/>
                </a:rPr>
                <a:t>=</a:t>
              </a:r>
              <a:r>
                <a:rPr lang="pt-PT" sz="1100" b="1" i="0">
                  <a:latin typeface="Cambria Math"/>
                  <a:ea typeface="Cambria Math"/>
                </a:rPr>
                <a:t>𝑩</a:t>
              </a:r>
              <a:r>
                <a:rPr lang="pt-PT" sz="1100" b="0" i="0">
                  <a:latin typeface="Cambria Math"/>
                  <a:ea typeface="Cambria Math"/>
                </a:rPr>
                <a:t>∙</a:t>
              </a:r>
              <a:r>
                <a:rPr lang="pt-PT" sz="1100" b="1" i="0">
                  <a:latin typeface="Cambria Math"/>
                  <a:ea typeface="Cambria Math"/>
                </a:rPr>
                <a:t>𝒅</a:t>
              </a:r>
              <a:endParaRPr lang="pt-PT" sz="1100" b="1"/>
            </a:p>
          </xdr:txBody>
        </xdr:sp>
      </mc:Fallback>
    </mc:AlternateContent>
    <xdr:clientData/>
  </xdr:oneCellAnchor>
  <xdr:oneCellAnchor>
    <xdr:from>
      <xdr:col>5</xdr:col>
      <xdr:colOff>471487</xdr:colOff>
      <xdr:row>73</xdr:row>
      <xdr:rowOff>42862</xdr:rowOff>
    </xdr:from>
    <xdr:ext cx="914400" cy="40921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CaixaDeTexto 26"/>
            <xdr:cNvSpPr txBox="1"/>
          </xdr:nvSpPr>
          <xdr:spPr>
            <a:xfrm>
              <a:off x="3519487" y="9986962"/>
              <a:ext cx="914400" cy="40921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𝐸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1−</m:t>
                        </m:r>
                        <m:sSup>
                          <m:sSupPr>
                            <m:ctrlPr>
                              <a:rPr lang="pt-PT" sz="1100" b="0" i="1">
                                <a:latin typeface="Cambria Math"/>
                                <a:ea typeface="Cambria Math"/>
                              </a:rPr>
                            </m:ctrlPr>
                          </m:sSupPr>
                          <m:e>
                            <m:r>
                              <a:rPr lang="pt-PT" sz="1100" b="0" i="1">
                                <a:latin typeface="Cambria Math"/>
                                <a:ea typeface="Cambria Math"/>
                              </a:rPr>
                              <m:t>𝜗</m:t>
                            </m:r>
                          </m:e>
                          <m:sup>
                            <m:r>
                              <a:rPr lang="pt-PT" sz="1100" b="0" i="1">
                                <a:latin typeface="Cambria Math"/>
                                <a:ea typeface="Cambria Math"/>
                              </a:rPr>
                              <m:t>2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7" name="CaixaDeTexto 26"/>
            <xdr:cNvSpPr txBox="1"/>
          </xdr:nvSpPr>
          <xdr:spPr>
            <a:xfrm>
              <a:off x="3519487" y="9986962"/>
              <a:ext cx="914400" cy="40921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:r>
                <a:rPr lang="pt-PT" sz="1100" b="0" i="0">
                  <a:latin typeface="Cambria Math"/>
                </a:rPr>
                <a:t>𝐸/(1−</a:t>
              </a:r>
              <a:r>
                <a:rPr lang="pt-PT" sz="1100" b="0" i="0">
                  <a:latin typeface="Cambria Math"/>
                  <a:ea typeface="Cambria Math"/>
                </a:rPr>
                <a:t>𝜗^2 )</a:t>
              </a:r>
              <a:endParaRPr lang="pt-PT" sz="1100"/>
            </a:p>
          </xdr:txBody>
        </xdr:sp>
      </mc:Fallback>
    </mc:AlternateContent>
    <xdr:clientData/>
  </xdr:oneCellAnchor>
  <xdr:twoCellAnchor>
    <xdr:from>
      <xdr:col>6</xdr:col>
      <xdr:colOff>85726</xdr:colOff>
      <xdr:row>75</xdr:row>
      <xdr:rowOff>160084</xdr:rowOff>
    </xdr:from>
    <xdr:to>
      <xdr:col>9</xdr:col>
      <xdr:colOff>571501</xdr:colOff>
      <xdr:row>77</xdr:row>
      <xdr:rowOff>9525</xdr:rowOff>
    </xdr:to>
    <xdr:sp macro="" textlink="">
      <xdr:nvSpPr>
        <xdr:cNvPr id="28" name="Chaveta à esquerda 27"/>
        <xdr:cNvSpPr/>
      </xdr:nvSpPr>
      <xdr:spPr>
        <a:xfrm rot="16200000">
          <a:off x="4806204" y="10691612"/>
          <a:ext cx="169609" cy="2310733"/>
        </a:xfrm>
        <a:prstGeom prst="leftBrace">
          <a:avLst>
            <a:gd name="adj1" fmla="val 8333"/>
            <a:gd name="adj2" fmla="val 52425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oneCellAnchor>
    <xdr:from>
      <xdr:col>11</xdr:col>
      <xdr:colOff>552450</xdr:colOff>
      <xdr:row>73</xdr:row>
      <xdr:rowOff>119062</xdr:rowOff>
    </xdr:from>
    <xdr:ext cx="838199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9" name="CaixaDeTexto 28"/>
            <xdr:cNvSpPr txBox="1"/>
          </xdr:nvSpPr>
          <xdr:spPr>
            <a:xfrm>
              <a:off x="7258050" y="10063162"/>
              <a:ext cx="838199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1" i="1">
                        <a:latin typeface="Cambria Math"/>
                        <a:ea typeface="Cambria Math"/>
                      </a:rPr>
                      <m:t>𝝈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r>
                      <a:rPr lang="pt-PT" sz="1100" b="1" i="1">
                        <a:latin typeface="Cambria Math"/>
                        <a:ea typeface="Cambria Math"/>
                      </a:rPr>
                      <m:t>𝑫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∙</m:t>
                    </m:r>
                    <m:r>
                      <a:rPr lang="pt-PT" sz="1100" b="1" i="1">
                        <a:latin typeface="Cambria Math"/>
                        <a:ea typeface="Cambria Math"/>
                      </a:rPr>
                      <m:t>𝑬</m:t>
                    </m:r>
                  </m:oMath>
                </m:oMathPara>
              </a14:m>
              <a:endParaRPr lang="pt-PT" sz="1100" b="1"/>
            </a:p>
          </xdr:txBody>
        </xdr:sp>
      </mc:Choice>
      <mc:Fallback xmlns="">
        <xdr:sp macro="" textlink="">
          <xdr:nvSpPr>
            <xdr:cNvPr id="29" name="CaixaDeTexto 28"/>
            <xdr:cNvSpPr txBox="1"/>
          </xdr:nvSpPr>
          <xdr:spPr>
            <a:xfrm>
              <a:off x="7258050" y="10063162"/>
              <a:ext cx="838199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t-PT" sz="1100" b="1" i="0">
                  <a:latin typeface="Cambria Math"/>
                  <a:ea typeface="Cambria Math"/>
                </a:rPr>
                <a:t>𝝈</a:t>
              </a:r>
              <a:r>
                <a:rPr lang="pt-PT" sz="1100" b="0" i="0">
                  <a:latin typeface="Cambria Math"/>
                  <a:ea typeface="Cambria Math"/>
                </a:rPr>
                <a:t>=</a:t>
              </a:r>
              <a:r>
                <a:rPr lang="pt-PT" sz="1100" b="1" i="0">
                  <a:latin typeface="Cambria Math"/>
                  <a:ea typeface="Cambria Math"/>
                </a:rPr>
                <a:t>𝑫</a:t>
              </a:r>
              <a:r>
                <a:rPr lang="pt-PT" sz="1100" b="0" i="0">
                  <a:latin typeface="Cambria Math"/>
                  <a:ea typeface="Cambria Math"/>
                </a:rPr>
                <a:t>∙</a:t>
              </a:r>
              <a:r>
                <a:rPr lang="pt-PT" sz="1100" b="1" i="0">
                  <a:latin typeface="Cambria Math"/>
                  <a:ea typeface="Cambria Math"/>
                </a:rPr>
                <a:t>𝑬</a:t>
              </a:r>
              <a:endParaRPr lang="pt-PT" sz="1100" b="1"/>
            </a:p>
          </xdr:txBody>
        </xdr:sp>
      </mc:Fallback>
    </mc:AlternateContent>
    <xdr:clientData/>
  </xdr:oneCellAnchor>
  <xdr:twoCellAnchor>
    <xdr:from>
      <xdr:col>15</xdr:col>
      <xdr:colOff>200025</xdr:colOff>
      <xdr:row>28</xdr:row>
      <xdr:rowOff>66675</xdr:rowOff>
    </xdr:from>
    <xdr:to>
      <xdr:col>16</xdr:col>
      <xdr:colOff>342900</xdr:colOff>
      <xdr:row>29</xdr:row>
      <xdr:rowOff>0</xdr:rowOff>
    </xdr:to>
    <xdr:sp macro="" textlink="">
      <xdr:nvSpPr>
        <xdr:cNvPr id="30" name="Chaveta à esquerda 29"/>
        <xdr:cNvSpPr/>
      </xdr:nvSpPr>
      <xdr:spPr>
        <a:xfrm rot="16200000">
          <a:off x="9672638" y="4395787"/>
          <a:ext cx="95250" cy="752475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16</xdr:col>
      <xdr:colOff>438152</xdr:colOff>
      <xdr:row>28</xdr:row>
      <xdr:rowOff>85725</xdr:rowOff>
    </xdr:from>
    <xdr:to>
      <xdr:col>17</xdr:col>
      <xdr:colOff>247653</xdr:colOff>
      <xdr:row>29</xdr:row>
      <xdr:rowOff>0</xdr:rowOff>
    </xdr:to>
    <xdr:sp macro="" textlink="">
      <xdr:nvSpPr>
        <xdr:cNvPr id="31" name="Chaveta à esquerda 30"/>
        <xdr:cNvSpPr/>
      </xdr:nvSpPr>
      <xdr:spPr>
        <a:xfrm rot="16200000">
          <a:off x="10363203" y="4571999"/>
          <a:ext cx="76200" cy="419101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4</xdr:col>
      <xdr:colOff>342900</xdr:colOff>
      <xdr:row>42</xdr:row>
      <xdr:rowOff>133350</xdr:rowOff>
    </xdr:from>
    <xdr:to>
      <xdr:col>6</xdr:col>
      <xdr:colOff>361950</xdr:colOff>
      <xdr:row>47</xdr:row>
      <xdr:rowOff>66675</xdr:rowOff>
    </xdr:to>
    <xdr:sp macro="" textlink="">
      <xdr:nvSpPr>
        <xdr:cNvPr id="2" name="Triângulo isósceles 1"/>
        <xdr:cNvSpPr/>
      </xdr:nvSpPr>
      <xdr:spPr>
        <a:xfrm rot="1244106">
          <a:off x="2781300" y="6477000"/>
          <a:ext cx="1238250" cy="742950"/>
        </a:xfrm>
        <a:prstGeom prst="triangle">
          <a:avLst>
            <a:gd name="adj" fmla="val 8260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4</xdr:col>
      <xdr:colOff>38100</xdr:colOff>
      <xdr:row>42</xdr:row>
      <xdr:rowOff>76200</xdr:rowOff>
    </xdr:from>
    <xdr:to>
      <xdr:col>4</xdr:col>
      <xdr:colOff>38100</xdr:colOff>
      <xdr:row>49</xdr:row>
      <xdr:rowOff>104775</xdr:rowOff>
    </xdr:to>
    <xdr:cxnSp macro="">
      <xdr:nvCxnSpPr>
        <xdr:cNvPr id="4" name="Conexão recta unidireccional 3"/>
        <xdr:cNvCxnSpPr/>
      </xdr:nvCxnSpPr>
      <xdr:spPr>
        <a:xfrm flipV="1">
          <a:off x="2476500" y="6419850"/>
          <a:ext cx="0" cy="116205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19050</xdr:colOff>
      <xdr:row>49</xdr:row>
      <xdr:rowOff>85725</xdr:rowOff>
    </xdr:from>
    <xdr:to>
      <xdr:col>6</xdr:col>
      <xdr:colOff>571500</xdr:colOff>
      <xdr:row>49</xdr:row>
      <xdr:rowOff>104775</xdr:rowOff>
    </xdr:to>
    <xdr:cxnSp macro="">
      <xdr:nvCxnSpPr>
        <xdr:cNvPr id="25" name="Conexão recta unidireccional 24"/>
        <xdr:cNvCxnSpPr/>
      </xdr:nvCxnSpPr>
      <xdr:spPr>
        <a:xfrm>
          <a:off x="2457450" y="7562850"/>
          <a:ext cx="1771650" cy="1905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457200</xdr:colOff>
      <xdr:row>43</xdr:row>
      <xdr:rowOff>123825</xdr:rowOff>
    </xdr:from>
    <xdr:to>
      <xdr:col>8</xdr:col>
      <xdr:colOff>19050</xdr:colOff>
      <xdr:row>45</xdr:row>
      <xdr:rowOff>142875</xdr:rowOff>
    </xdr:to>
    <xdr:cxnSp macro="">
      <xdr:nvCxnSpPr>
        <xdr:cNvPr id="11" name="Conexão recta unidireccional 10"/>
        <xdr:cNvCxnSpPr/>
      </xdr:nvCxnSpPr>
      <xdr:spPr>
        <a:xfrm flipH="1">
          <a:off x="3505200" y="6629400"/>
          <a:ext cx="1390650" cy="34290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598081</xdr:colOff>
      <xdr:row>55</xdr:row>
      <xdr:rowOff>11078</xdr:rowOff>
    </xdr:from>
    <xdr:to>
      <xdr:col>13</xdr:col>
      <xdr:colOff>3</xdr:colOff>
      <xdr:row>55</xdr:row>
      <xdr:rowOff>133992</xdr:rowOff>
    </xdr:to>
    <xdr:sp macro="" textlink="">
      <xdr:nvSpPr>
        <xdr:cNvPr id="32" name="Chaveta à esquerda 31"/>
        <xdr:cNvSpPr/>
      </xdr:nvSpPr>
      <xdr:spPr>
        <a:xfrm rot="5400000" flipV="1">
          <a:off x="6938312" y="7576240"/>
          <a:ext cx="122914" cy="1838550"/>
        </a:xfrm>
        <a:prstGeom prst="leftBrace">
          <a:avLst>
            <a:gd name="adj1" fmla="val 8333"/>
            <a:gd name="adj2" fmla="val 50618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 editAs="oneCell">
    <xdr:from>
      <xdr:col>15</xdr:col>
      <xdr:colOff>403646</xdr:colOff>
      <xdr:row>7</xdr:row>
      <xdr:rowOff>28574</xdr:rowOff>
    </xdr:from>
    <xdr:to>
      <xdr:col>20</xdr:col>
      <xdr:colOff>94556</xdr:colOff>
      <xdr:row>16</xdr:row>
      <xdr:rowOff>123824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47646" y="1228724"/>
          <a:ext cx="2738910" cy="1590675"/>
        </a:xfrm>
        <a:prstGeom prst="rect">
          <a:avLst/>
        </a:prstGeom>
      </xdr:spPr>
    </xdr:pic>
    <xdr:clientData/>
  </xdr:twoCellAnchor>
  <xdr:twoCellAnchor>
    <xdr:from>
      <xdr:col>1</xdr:col>
      <xdr:colOff>19050</xdr:colOff>
      <xdr:row>14</xdr:row>
      <xdr:rowOff>152400</xdr:rowOff>
    </xdr:from>
    <xdr:to>
      <xdr:col>6</xdr:col>
      <xdr:colOff>190500</xdr:colOff>
      <xdr:row>17</xdr:row>
      <xdr:rowOff>104775</xdr:rowOff>
    </xdr:to>
    <xdr:sp macro="" textlink="">
      <xdr:nvSpPr>
        <xdr:cNvPr id="5" name="CaixaDeTexto 4"/>
        <xdr:cNvSpPr txBox="1"/>
      </xdr:nvSpPr>
      <xdr:spPr>
        <a:xfrm>
          <a:off x="628650" y="2524125"/>
          <a:ext cx="3219450" cy="4381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(isto é, o deslocamento segundo x de um dado ponto pode ser dado por uma função deste tipo)</a:t>
          </a:r>
        </a:p>
      </xdr:txBody>
    </xdr:sp>
    <xdr:clientData/>
  </xdr:twoCellAnchor>
  <xdr:twoCellAnchor>
    <xdr:from>
      <xdr:col>4</xdr:col>
      <xdr:colOff>514351</xdr:colOff>
      <xdr:row>34</xdr:row>
      <xdr:rowOff>85725</xdr:rowOff>
    </xdr:from>
    <xdr:to>
      <xdr:col>5</xdr:col>
      <xdr:colOff>542929</xdr:colOff>
      <xdr:row>35</xdr:row>
      <xdr:rowOff>9525</xdr:rowOff>
    </xdr:to>
    <xdr:sp macro="" textlink="">
      <xdr:nvSpPr>
        <xdr:cNvPr id="33" name="Chaveta à esquerda 32"/>
        <xdr:cNvSpPr/>
      </xdr:nvSpPr>
      <xdr:spPr>
        <a:xfrm rot="16200000">
          <a:off x="3228977" y="5467349"/>
          <a:ext cx="85725" cy="638178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5</xdr:col>
      <xdr:colOff>588894</xdr:colOff>
      <xdr:row>34</xdr:row>
      <xdr:rowOff>80098</xdr:rowOff>
    </xdr:from>
    <xdr:to>
      <xdr:col>6</xdr:col>
      <xdr:colOff>182637</xdr:colOff>
      <xdr:row>34</xdr:row>
      <xdr:rowOff>158030</xdr:rowOff>
    </xdr:to>
    <xdr:sp macro="" textlink="">
      <xdr:nvSpPr>
        <xdr:cNvPr id="34" name="Chaveta à esquerda 33"/>
        <xdr:cNvSpPr/>
      </xdr:nvSpPr>
      <xdr:spPr>
        <a:xfrm rot="16200000">
          <a:off x="3699600" y="5675242"/>
          <a:ext cx="77932" cy="203343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14</xdr:col>
      <xdr:colOff>247650</xdr:colOff>
      <xdr:row>23</xdr:row>
      <xdr:rowOff>76200</xdr:rowOff>
    </xdr:from>
    <xdr:to>
      <xdr:col>22</xdr:col>
      <xdr:colOff>247650</xdr:colOff>
      <xdr:row>26</xdr:row>
      <xdr:rowOff>47625</xdr:rowOff>
    </xdr:to>
    <xdr:sp macro="" textlink="">
      <xdr:nvSpPr>
        <xdr:cNvPr id="6" name="CaixaDeTexto 5"/>
        <xdr:cNvSpPr txBox="1"/>
      </xdr:nvSpPr>
      <xdr:spPr>
        <a:xfrm>
          <a:off x="8782050" y="3924300"/>
          <a:ext cx="487680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Função de forma:</a:t>
          </a:r>
          <a:r>
            <a:rPr lang="pt-PT" sz="1100" baseline="0"/>
            <a:t> </a:t>
          </a:r>
          <a:r>
            <a:rPr lang="pt-PT" sz="1100"/>
            <a:t>permite saber o deslocamento u numa</a:t>
          </a:r>
          <a:r>
            <a:rPr lang="pt-PT" sz="1100" baseline="0"/>
            <a:t> </a:t>
          </a:r>
          <a:r>
            <a:rPr lang="pt-PT" sz="1100"/>
            <a:t>secção x para uma barra de comprimento L e conhecidos os deslocamentos nos nós i</a:t>
          </a:r>
          <a:r>
            <a:rPr lang="pt-PT" sz="1100" baseline="0"/>
            <a:t> </a:t>
          </a:r>
          <a:r>
            <a:rPr lang="pt-PT" sz="1100"/>
            <a:t>e j</a:t>
          </a:r>
        </a:p>
      </xdr:txBody>
    </xdr:sp>
    <xdr:clientData/>
  </xdr:twoCellAnchor>
  <xdr:twoCellAnchor>
    <xdr:from>
      <xdr:col>7</xdr:col>
      <xdr:colOff>57150</xdr:colOff>
      <xdr:row>77</xdr:row>
      <xdr:rowOff>200024</xdr:rowOff>
    </xdr:from>
    <xdr:to>
      <xdr:col>12</xdr:col>
      <xdr:colOff>495300</xdr:colOff>
      <xdr:row>80</xdr:row>
      <xdr:rowOff>142874</xdr:rowOff>
    </xdr:to>
    <xdr:sp macro="" textlink="">
      <xdr:nvSpPr>
        <xdr:cNvPr id="7" name="CaixaDeTexto 6"/>
        <xdr:cNvSpPr txBox="1"/>
      </xdr:nvSpPr>
      <xdr:spPr>
        <a:xfrm>
          <a:off x="4324350" y="13001624"/>
          <a:ext cx="3486150" cy="466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pt-PT" sz="1100" u="sng"/>
            <a:t>matriz elasticidade: </a:t>
          </a:r>
          <a:r>
            <a:rPr lang="pt-PT" sz="1100"/>
            <a:t>só depende do material. Equivalente ao</a:t>
          </a:r>
          <a:r>
            <a:rPr lang="pt-PT" sz="1100" baseline="0"/>
            <a:t> módulo de elasticidade (E) mas para 2D (e não 1D).</a:t>
          </a:r>
          <a:endParaRPr lang="pt-PT" sz="1100"/>
        </a:p>
      </xdr:txBody>
    </xdr:sp>
    <xdr:clientData/>
  </xdr:twoCellAnchor>
  <xdr:twoCellAnchor>
    <xdr:from>
      <xdr:col>4</xdr:col>
      <xdr:colOff>333375</xdr:colOff>
      <xdr:row>36</xdr:row>
      <xdr:rowOff>19050</xdr:rowOff>
    </xdr:from>
    <xdr:to>
      <xdr:col>6</xdr:col>
      <xdr:colOff>390525</xdr:colOff>
      <xdr:row>37</xdr:row>
      <xdr:rowOff>123825</xdr:rowOff>
    </xdr:to>
    <xdr:sp macro="" textlink="">
      <xdr:nvSpPr>
        <xdr:cNvPr id="8" name="CaixaDeTexto 7"/>
        <xdr:cNvSpPr txBox="1"/>
      </xdr:nvSpPr>
      <xdr:spPr>
        <a:xfrm>
          <a:off x="2771775" y="6038850"/>
          <a:ext cx="127635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matriz deformação</a:t>
          </a:r>
        </a:p>
      </xdr:txBody>
    </xdr:sp>
    <xdr:clientData/>
  </xdr:twoCellAnchor>
  <xdr:twoCellAnchor>
    <xdr:from>
      <xdr:col>8</xdr:col>
      <xdr:colOff>209550</xdr:colOff>
      <xdr:row>31</xdr:row>
      <xdr:rowOff>123825</xdr:rowOff>
    </xdr:from>
    <xdr:to>
      <xdr:col>17</xdr:col>
      <xdr:colOff>571500</xdr:colOff>
      <xdr:row>36</xdr:row>
      <xdr:rowOff>9525</xdr:rowOff>
    </xdr:to>
    <xdr:sp macro="" textlink="">
      <xdr:nvSpPr>
        <xdr:cNvPr id="9" name="CaixaDeTexto 8"/>
        <xdr:cNvSpPr txBox="1"/>
      </xdr:nvSpPr>
      <xdr:spPr>
        <a:xfrm>
          <a:off x="5086350" y="5267325"/>
          <a:ext cx="5848350" cy="762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Matric </a:t>
          </a:r>
          <a:r>
            <a:rPr lang="pt-PT" sz="1400" b="1"/>
            <a:t>C</a:t>
          </a:r>
          <a:r>
            <a:rPr lang="pt-PT" sz="1100"/>
            <a:t>: contém as </a:t>
          </a:r>
          <a:r>
            <a:rPr lang="pt-PT" sz="1400" b="1"/>
            <a:t>C</a:t>
          </a:r>
          <a:r>
            <a:rPr lang="pt-PT" sz="1100"/>
            <a:t>oordenadas dos nós do elemento. A primeira coluna é sempre toda 1's. Esqecendo a primeira coluna, o nº de colunas = nº de dimensoes. Numa</a:t>
          </a:r>
          <a:r>
            <a:rPr lang="pt-PT" sz="1100" baseline="0"/>
            <a:t> barra é 1D, logo só tem 1 coluna (mais a dos 1's). Num triangulo é 2D logo tem 2 colunas (mais a dos 1's).</a:t>
          </a:r>
          <a:endParaRPr lang="pt-PT" sz="1100"/>
        </a:p>
      </xdr:txBody>
    </xdr:sp>
    <xdr:clientData/>
  </xdr:twoCellAnchor>
  <xdr:twoCellAnchor>
    <xdr:from>
      <xdr:col>0</xdr:col>
      <xdr:colOff>571500</xdr:colOff>
      <xdr:row>81</xdr:row>
      <xdr:rowOff>123825</xdr:rowOff>
    </xdr:from>
    <xdr:to>
      <xdr:col>13</xdr:col>
      <xdr:colOff>57150</xdr:colOff>
      <xdr:row>85</xdr:row>
      <xdr:rowOff>142875</xdr:rowOff>
    </xdr:to>
    <xdr:sp macro="" textlink="">
      <xdr:nvSpPr>
        <xdr:cNvPr id="10" name="CaixaDeTexto 9"/>
        <xdr:cNvSpPr txBox="1"/>
      </xdr:nvSpPr>
      <xdr:spPr>
        <a:xfrm>
          <a:off x="571500" y="13611225"/>
          <a:ext cx="7410450" cy="666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Ao fazer N1*u1, N2*u2, N3*u3, os N's estão como que a dizer quanto importa /quanto contribui o deslocamento de cada nó relativamente ao ponto considerado. No final é preciso somar essas contribuições,</a:t>
          </a:r>
          <a:r>
            <a:rPr lang="pt-PT" sz="1100" baseline="0"/>
            <a:t> para ter o deslocamento desse ponto segundo a direção pretendida.</a:t>
          </a:r>
          <a:endParaRPr lang="pt-PT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4"/>
  <sheetViews>
    <sheetView tabSelected="1" topLeftCell="A43" zoomScale="90" zoomScaleNormal="90" workbookViewId="0">
      <selection activeCell="M69" sqref="M69"/>
    </sheetView>
  </sheetViews>
  <sheetFormatPr defaultRowHeight="12.75" x14ac:dyDescent="0.2"/>
  <cols>
    <col min="1" max="1" width="8.7109375" style="47" customWidth="1"/>
    <col min="2" max="2" width="9.85546875" style="47" customWidth="1"/>
    <col min="3" max="3" width="10" style="47" customWidth="1"/>
    <col min="4" max="4" width="10.42578125" style="47" customWidth="1"/>
    <col min="5" max="5" width="10.28515625" style="47" customWidth="1"/>
    <col min="6" max="6" width="11" style="47" customWidth="1"/>
    <col min="7" max="7" width="10.140625" style="47" customWidth="1"/>
    <col min="8" max="8" width="10.28515625" style="47" customWidth="1"/>
    <col min="9" max="9" width="9.42578125" style="47" customWidth="1"/>
    <col min="10" max="10" width="10.42578125" style="47" customWidth="1"/>
    <col min="11" max="11" width="9.42578125" style="47" customWidth="1"/>
    <col min="12" max="12" width="8.5703125" style="47" customWidth="1"/>
    <col min="13" max="13" width="9.5703125" style="47" customWidth="1"/>
    <col min="14" max="14" width="8.42578125" style="47" customWidth="1"/>
    <col min="15" max="15" width="7.7109375" style="47" customWidth="1"/>
    <col min="16" max="16" width="7.140625" style="47" customWidth="1"/>
    <col min="17" max="17" width="8.140625" style="47" customWidth="1"/>
    <col min="18" max="18" width="12.42578125" style="47" bestFit="1" customWidth="1"/>
    <col min="19" max="19" width="11" style="47" bestFit="1" customWidth="1"/>
    <col min="20" max="21" width="12.5703125" style="47" bestFit="1" customWidth="1"/>
    <col min="22" max="22" width="12.42578125" style="47" bestFit="1" customWidth="1"/>
    <col min="23" max="16384" width="9.140625" style="47"/>
  </cols>
  <sheetData>
    <row r="1" spans="1:27" x14ac:dyDescent="0.2">
      <c r="A1" s="108" t="s">
        <v>14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</row>
    <row r="2" spans="1:27" x14ac:dyDescent="0.2">
      <c r="A2" s="48" t="s">
        <v>12</v>
      </c>
      <c r="B2" s="109" t="s">
        <v>22</v>
      </c>
      <c r="C2" s="109"/>
      <c r="D2" s="109"/>
      <c r="E2" s="109"/>
      <c r="F2" s="109"/>
      <c r="G2" s="109"/>
      <c r="H2" s="109"/>
      <c r="I2" s="109"/>
      <c r="J2" s="110"/>
      <c r="K2" s="110"/>
      <c r="L2" s="110"/>
      <c r="M2" s="48" t="s">
        <v>13</v>
      </c>
      <c r="N2" s="109">
        <v>200500445</v>
      </c>
      <c r="O2" s="109"/>
      <c r="P2" s="109"/>
    </row>
    <row r="4" spans="1:27" x14ac:dyDescent="0.2">
      <c r="O4" s="2"/>
      <c r="V4" s="2"/>
      <c r="W4" s="2"/>
      <c r="X4" s="2"/>
      <c r="Y4" s="2"/>
      <c r="Z4" s="2"/>
      <c r="AA4" s="2"/>
    </row>
    <row r="5" spans="1:27" x14ac:dyDescent="0.2">
      <c r="O5" s="2"/>
      <c r="V5" s="2"/>
      <c r="W5" s="2"/>
      <c r="X5" s="2"/>
      <c r="Y5" s="2"/>
      <c r="Z5" s="2"/>
      <c r="AA5" s="2"/>
    </row>
    <row r="6" spans="1:27" x14ac:dyDescent="0.2">
      <c r="O6" s="2"/>
      <c r="V6" s="2"/>
      <c r="W6" s="2"/>
      <c r="X6" s="2"/>
      <c r="Y6" s="2"/>
      <c r="Z6" s="2"/>
      <c r="AA6" s="2"/>
    </row>
    <row r="7" spans="1:27" x14ac:dyDescent="0.2">
      <c r="O7" s="2"/>
      <c r="V7" s="2"/>
      <c r="W7" s="2"/>
      <c r="X7" s="2"/>
      <c r="Y7" s="2"/>
      <c r="Z7" s="2"/>
      <c r="AA7" s="2"/>
    </row>
    <row r="8" spans="1:27" x14ac:dyDescent="0.2">
      <c r="O8" s="2"/>
      <c r="V8" s="2"/>
      <c r="W8" s="2"/>
      <c r="X8" s="2"/>
      <c r="Y8" s="2"/>
      <c r="Z8" s="2"/>
      <c r="AA8" s="2"/>
    </row>
    <row r="9" spans="1:27" x14ac:dyDescent="0.2">
      <c r="O9" s="2"/>
      <c r="V9" s="2"/>
      <c r="W9" s="2"/>
      <c r="X9" s="2"/>
      <c r="Y9" s="2"/>
      <c r="Z9" s="2"/>
      <c r="AA9" s="2"/>
    </row>
    <row r="10" spans="1:27" x14ac:dyDescent="0.2">
      <c r="O10" s="2"/>
      <c r="V10" s="2"/>
      <c r="W10" s="2"/>
      <c r="X10" s="2"/>
      <c r="Y10" s="2"/>
      <c r="Z10" s="2"/>
      <c r="AA10" s="2"/>
    </row>
    <row r="11" spans="1:27" x14ac:dyDescent="0.2">
      <c r="O11" s="2"/>
      <c r="V11" s="2"/>
      <c r="W11" s="2"/>
      <c r="X11" s="2"/>
      <c r="Y11" s="2"/>
      <c r="Z11" s="2"/>
      <c r="AA11" s="2"/>
    </row>
    <row r="12" spans="1:27" x14ac:dyDescent="0.2">
      <c r="O12" s="2"/>
      <c r="V12" s="2"/>
      <c r="W12" s="2"/>
      <c r="X12" s="2"/>
      <c r="Y12" s="2"/>
      <c r="Z12" s="2"/>
      <c r="AA12" s="2"/>
    </row>
    <row r="13" spans="1:27" x14ac:dyDescent="0.2">
      <c r="O13" s="2"/>
      <c r="P13" s="3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9" spans="1:27" x14ac:dyDescent="0.2">
      <c r="O19" s="2" t="s">
        <v>23</v>
      </c>
      <c r="P19" s="2"/>
      <c r="Q19" s="2"/>
      <c r="R19" s="2"/>
      <c r="S19" s="2"/>
      <c r="T19" s="2"/>
    </row>
    <row r="20" spans="1:27" x14ac:dyDescent="0.2">
      <c r="O20" s="2"/>
      <c r="P20" s="2"/>
      <c r="Q20" s="2"/>
      <c r="R20" s="2"/>
      <c r="S20" s="2"/>
      <c r="T20" s="2"/>
    </row>
    <row r="21" spans="1:27" x14ac:dyDescent="0.2">
      <c r="N21" s="51"/>
      <c r="O21" s="2" t="s">
        <v>24</v>
      </c>
      <c r="P21" s="2"/>
      <c r="Q21" s="2"/>
      <c r="R21" s="2"/>
      <c r="S21" s="2"/>
      <c r="T21" s="2"/>
    </row>
    <row r="22" spans="1:27" x14ac:dyDescent="0.2">
      <c r="A22" s="102" t="s">
        <v>154</v>
      </c>
      <c r="B22" s="102"/>
      <c r="C22" s="102"/>
      <c r="D22" s="102"/>
      <c r="E22" s="102"/>
      <c r="F22" s="102"/>
      <c r="G22" s="102"/>
      <c r="N22" s="51"/>
      <c r="O22" s="2"/>
      <c r="P22" s="2"/>
      <c r="Q22" s="2"/>
      <c r="R22" s="2"/>
      <c r="S22" s="2"/>
      <c r="T22" s="2"/>
    </row>
    <row r="23" spans="1:27" x14ac:dyDescent="0.2">
      <c r="A23" s="52"/>
      <c r="B23" s="53" t="s">
        <v>15</v>
      </c>
      <c r="C23" s="53" t="s">
        <v>16</v>
      </c>
      <c r="D23" s="53" t="s">
        <v>17</v>
      </c>
      <c r="E23" s="53" t="s">
        <v>18</v>
      </c>
      <c r="F23" s="53" t="s">
        <v>19</v>
      </c>
      <c r="G23" s="52"/>
      <c r="N23" s="51"/>
      <c r="O23" s="107" t="s">
        <v>148</v>
      </c>
      <c r="P23" s="107"/>
      <c r="Q23" s="2"/>
      <c r="R23" s="2"/>
      <c r="S23" s="2"/>
      <c r="T23" s="2"/>
    </row>
    <row r="24" spans="1:27" ht="14.25" x14ac:dyDescent="0.2">
      <c r="A24" s="52"/>
      <c r="B24" s="53">
        <v>1</v>
      </c>
      <c r="C24" s="51">
        <v>0</v>
      </c>
      <c r="D24" s="51">
        <v>0</v>
      </c>
      <c r="E24" s="51">
        <v>0</v>
      </c>
      <c r="F24" s="51">
        <v>0</v>
      </c>
      <c r="G24" s="52"/>
      <c r="N24" s="51"/>
      <c r="O24" s="49" t="s">
        <v>30</v>
      </c>
      <c r="P24" s="49">
        <f>1</f>
        <v>1</v>
      </c>
      <c r="Q24" s="2"/>
      <c r="R24" s="2"/>
      <c r="S24" s="2"/>
      <c r="T24" s="2"/>
    </row>
    <row r="25" spans="1:27" ht="14.25" x14ac:dyDescent="0.2">
      <c r="A25" s="52"/>
      <c r="B25" s="53">
        <v>2</v>
      </c>
      <c r="C25" s="51">
        <v>48</v>
      </c>
      <c r="D25" s="51">
        <v>60</v>
      </c>
      <c r="E25" s="51">
        <f>5.45</f>
        <v>5.45</v>
      </c>
      <c r="F25" s="51">
        <f>0</f>
        <v>0</v>
      </c>
      <c r="G25" s="52"/>
      <c r="N25" s="51"/>
      <c r="O25" s="49" t="s">
        <v>31</v>
      </c>
      <c r="P25" s="49">
        <f>2</f>
        <v>2</v>
      </c>
      <c r="Q25" s="2"/>
      <c r="R25" s="2"/>
      <c r="S25" s="2"/>
      <c r="T25" s="2"/>
    </row>
    <row r="26" spans="1:27" ht="14.25" x14ac:dyDescent="0.2">
      <c r="A26" s="52"/>
      <c r="B26" s="53">
        <v>3</v>
      </c>
      <c r="C26" s="51">
        <v>0</v>
      </c>
      <c r="D26" s="51">
        <v>44</v>
      </c>
      <c r="E26" s="51">
        <f>4.61</f>
        <v>4.6100000000000003</v>
      </c>
      <c r="F26" s="51">
        <f>1.45</f>
        <v>1.45</v>
      </c>
      <c r="G26" s="52"/>
      <c r="N26" s="51"/>
      <c r="O26" s="49" t="s">
        <v>32</v>
      </c>
      <c r="P26" s="49">
        <f>240</f>
        <v>240</v>
      </c>
      <c r="Q26" s="2"/>
      <c r="R26" s="2"/>
      <c r="S26" s="2"/>
      <c r="T26" s="2"/>
    </row>
    <row r="27" spans="1:27" ht="14.25" x14ac:dyDescent="0.2">
      <c r="A27" s="52"/>
      <c r="B27" s="53">
        <v>4</v>
      </c>
      <c r="C27" s="51">
        <v>0</v>
      </c>
      <c r="D27" s="51">
        <v>60</v>
      </c>
      <c r="E27" s="51">
        <v>0</v>
      </c>
      <c r="F27" s="51">
        <v>0</v>
      </c>
      <c r="G27" s="52"/>
      <c r="N27" s="51"/>
      <c r="O27" s="49" t="s">
        <v>33</v>
      </c>
      <c r="P27" s="49">
        <f>0.3</f>
        <v>0.3</v>
      </c>
      <c r="Q27" s="2"/>
      <c r="R27" s="2"/>
      <c r="S27" s="2"/>
      <c r="T27" s="2"/>
    </row>
    <row r="28" spans="1:27" x14ac:dyDescent="0.2">
      <c r="A28" s="52"/>
      <c r="B28" s="52"/>
      <c r="C28" s="52"/>
      <c r="D28" s="52"/>
      <c r="E28" s="52"/>
      <c r="F28" s="52"/>
      <c r="G28" s="52"/>
      <c r="N28" s="51"/>
    </row>
    <row r="30" spans="1:27" ht="15" x14ac:dyDescent="0.25">
      <c r="A30" s="103" t="s">
        <v>8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5"/>
      <c r="M30" s="50" t="s">
        <v>25</v>
      </c>
      <c r="N30" s="50"/>
      <c r="O30" s="50"/>
      <c r="P30" s="50"/>
      <c r="Q30" s="50"/>
      <c r="R30" s="50"/>
      <c r="S30" s="50"/>
      <c r="T30" s="50"/>
      <c r="U30" s="2"/>
      <c r="V30" s="2"/>
      <c r="W30" s="2"/>
      <c r="X30" s="2"/>
      <c r="AA30" s="2"/>
    </row>
    <row r="31" spans="1:27" x14ac:dyDescent="0.2">
      <c r="A31" s="54"/>
      <c r="B31" s="55" t="s">
        <v>27</v>
      </c>
      <c r="C31" s="55" t="s">
        <v>178</v>
      </c>
      <c r="D31" s="56"/>
      <c r="E31" s="56"/>
      <c r="G31" s="56"/>
      <c r="H31" s="56"/>
      <c r="I31" s="56"/>
      <c r="J31" s="56"/>
      <c r="K31" s="57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AA31" s="2"/>
    </row>
    <row r="32" spans="1:27" ht="18.75" x14ac:dyDescent="0.25">
      <c r="A32" s="58" t="s">
        <v>147</v>
      </c>
      <c r="B32" s="59">
        <v>1</v>
      </c>
      <c r="C32" s="59">
        <v>0</v>
      </c>
      <c r="D32" s="55" t="s">
        <v>179</v>
      </c>
      <c r="E32" s="56"/>
      <c r="G32" s="56"/>
      <c r="H32" s="60" t="s">
        <v>167</v>
      </c>
      <c r="I32" s="59">
        <f t="array" ref="I32:J33">MINVERSE(B32:C33)</f>
        <v>1</v>
      </c>
      <c r="J32" s="59">
        <v>0</v>
      </c>
      <c r="K32" s="57"/>
      <c r="M32" s="4" t="s">
        <v>58</v>
      </c>
      <c r="N32" s="3">
        <v>12</v>
      </c>
      <c r="Q32" s="2" t="s">
        <v>26</v>
      </c>
      <c r="R32" s="2"/>
      <c r="S32" s="2" t="s">
        <v>34</v>
      </c>
      <c r="T32" s="2"/>
      <c r="U32" s="2" t="s">
        <v>29</v>
      </c>
      <c r="W32" s="2"/>
      <c r="X32" s="2"/>
      <c r="AA32" s="2"/>
    </row>
    <row r="33" spans="1:28" ht="15.75" x14ac:dyDescent="0.3">
      <c r="A33" s="61"/>
      <c r="B33" s="59">
        <v>1</v>
      </c>
      <c r="C33" s="59">
        <v>48</v>
      </c>
      <c r="D33" s="55" t="s">
        <v>176</v>
      </c>
      <c r="E33" s="56"/>
      <c r="G33" s="56"/>
      <c r="H33" s="62"/>
      <c r="I33" s="59">
        <v>-2.0833333333333332E-2</v>
      </c>
      <c r="J33" s="59">
        <v>2.0833333333333332E-2</v>
      </c>
      <c r="K33" s="57"/>
      <c r="M33" s="3" t="s">
        <v>163</v>
      </c>
      <c r="N33" s="3">
        <f>B37+C37*N32</f>
        <v>0.75</v>
      </c>
      <c r="Q33" s="2"/>
      <c r="R33" s="2"/>
      <c r="S33" s="2" t="s">
        <v>161</v>
      </c>
      <c r="T33" s="2"/>
      <c r="U33" s="2" t="s">
        <v>162</v>
      </c>
      <c r="W33" s="2"/>
      <c r="X33" s="2"/>
      <c r="AA33" s="2"/>
    </row>
    <row r="34" spans="1:28" ht="15.75" x14ac:dyDescent="0.3">
      <c r="A34" s="61"/>
      <c r="B34" s="56"/>
      <c r="C34" s="56"/>
      <c r="D34" s="55"/>
      <c r="E34" s="56"/>
      <c r="G34" s="56"/>
      <c r="H34" s="56"/>
      <c r="I34" s="56"/>
      <c r="J34" s="56"/>
      <c r="K34" s="63"/>
      <c r="M34" s="3" t="s">
        <v>164</v>
      </c>
      <c r="N34" s="3">
        <f>B38+C38*N32</f>
        <v>0.25</v>
      </c>
      <c r="T34" s="2"/>
      <c r="U34" s="2"/>
      <c r="W34" s="2"/>
      <c r="X34" s="2"/>
      <c r="AA34" s="2"/>
    </row>
    <row r="35" spans="1:28" x14ac:dyDescent="0.2">
      <c r="A35" s="64"/>
      <c r="B35" s="65"/>
      <c r="K35" s="66"/>
      <c r="M35" s="2"/>
      <c r="N35" s="2"/>
      <c r="Q35" s="2" t="s">
        <v>160</v>
      </c>
      <c r="S35" s="2"/>
      <c r="T35" s="2"/>
      <c r="U35" s="2"/>
      <c r="W35" s="2"/>
      <c r="X35" s="2"/>
      <c r="AA35" s="2"/>
    </row>
    <row r="36" spans="1:28" ht="15.75" x14ac:dyDescent="0.3">
      <c r="A36" s="61"/>
      <c r="B36" s="56"/>
      <c r="C36" s="56"/>
      <c r="D36" s="56"/>
      <c r="E36" s="56"/>
      <c r="G36" s="56"/>
      <c r="H36" s="69" t="s">
        <v>11</v>
      </c>
      <c r="I36" s="69"/>
      <c r="J36" s="69"/>
      <c r="K36" s="70"/>
      <c r="M36" s="3" t="s">
        <v>165</v>
      </c>
      <c r="N36" s="3">
        <f>N33*N40</f>
        <v>0</v>
      </c>
      <c r="Q36" s="2" t="s">
        <v>149</v>
      </c>
      <c r="R36" s="2"/>
      <c r="S36" s="2"/>
      <c r="T36" s="2"/>
      <c r="U36" s="2"/>
      <c r="W36" s="2"/>
      <c r="X36" s="2"/>
      <c r="AA36" s="2"/>
    </row>
    <row r="37" spans="1:28" ht="15.75" x14ac:dyDescent="0.3">
      <c r="A37" s="71" t="s">
        <v>21</v>
      </c>
      <c r="B37" s="59">
        <f t="array" ref="B37:B38">TRANSPOSE(I32:J32)</f>
        <v>1</v>
      </c>
      <c r="C37" s="59">
        <f t="array" ref="C37:C38">TRANSPOSE(I33:J33)</f>
        <v>-2.0833333333333332E-2</v>
      </c>
      <c r="D37" s="72" t="s">
        <v>1</v>
      </c>
      <c r="E37" s="56"/>
      <c r="G37" s="56"/>
      <c r="H37" s="56"/>
      <c r="I37" s="73" t="s">
        <v>2</v>
      </c>
      <c r="J37" s="74">
        <f>N36+N37</f>
        <v>1.3625</v>
      </c>
      <c r="K37" s="57"/>
      <c r="M37" s="3" t="s">
        <v>166</v>
      </c>
      <c r="N37" s="3">
        <f>N34*N41</f>
        <v>1.3625</v>
      </c>
      <c r="Q37" s="2"/>
      <c r="R37" s="2"/>
      <c r="S37" s="2"/>
      <c r="T37" s="2"/>
      <c r="U37" s="2"/>
      <c r="W37" s="2"/>
      <c r="X37" s="2"/>
      <c r="AA37" s="2"/>
    </row>
    <row r="38" spans="1:28" ht="15" x14ac:dyDescent="0.2">
      <c r="A38" s="71" t="s">
        <v>6</v>
      </c>
      <c r="B38" s="59">
        <v>0</v>
      </c>
      <c r="C38" s="59">
        <v>2.0833333333333332E-2</v>
      </c>
      <c r="D38" s="75" t="str">
        <f>D37</f>
        <v>x</v>
      </c>
      <c r="E38" s="56"/>
      <c r="G38" s="56"/>
      <c r="H38" s="56"/>
      <c r="I38" s="76"/>
      <c r="J38" s="56"/>
      <c r="K38" s="57"/>
      <c r="M38" s="2"/>
      <c r="N38" s="2"/>
      <c r="Q38" s="2"/>
      <c r="R38" s="2"/>
      <c r="S38" s="2"/>
      <c r="T38" s="2"/>
      <c r="U38" s="2"/>
      <c r="W38" s="2"/>
      <c r="X38" s="2"/>
      <c r="AA38" s="2"/>
    </row>
    <row r="39" spans="1:28" ht="15.75" x14ac:dyDescent="0.25">
      <c r="A39" s="77"/>
      <c r="B39" s="56"/>
      <c r="C39" s="56"/>
      <c r="D39" s="56"/>
      <c r="E39" s="56"/>
      <c r="G39" s="56"/>
      <c r="H39" s="60" t="s">
        <v>146</v>
      </c>
      <c r="I39" s="47">
        <f>C37</f>
        <v>-2.0833333333333332E-2</v>
      </c>
      <c r="J39" s="47">
        <f>C38</f>
        <v>2.0833333333333332E-2</v>
      </c>
      <c r="K39" s="57"/>
      <c r="M39" s="98" t="s">
        <v>54</v>
      </c>
      <c r="N39" s="98"/>
      <c r="Q39" s="2"/>
      <c r="R39" s="2" t="s">
        <v>152</v>
      </c>
      <c r="S39" s="2"/>
      <c r="T39" s="2"/>
      <c r="U39" s="2"/>
      <c r="W39" s="2"/>
      <c r="X39" s="2"/>
      <c r="AA39" s="2"/>
    </row>
    <row r="40" spans="1:28" ht="15.75" x14ac:dyDescent="0.3">
      <c r="A40" s="78"/>
      <c r="G40" s="56"/>
      <c r="H40" s="56"/>
      <c r="I40" s="56" t="s">
        <v>137</v>
      </c>
      <c r="J40" s="56"/>
      <c r="K40" s="57"/>
      <c r="M40" s="67" t="s">
        <v>168</v>
      </c>
      <c r="N40" s="68">
        <f>E27</f>
        <v>0</v>
      </c>
      <c r="Q40" s="2"/>
      <c r="R40" s="2" t="s">
        <v>153</v>
      </c>
      <c r="S40" s="2"/>
      <c r="T40" s="2"/>
      <c r="U40" s="2"/>
      <c r="W40" s="2"/>
      <c r="X40" s="2"/>
      <c r="AA40" s="2"/>
    </row>
    <row r="41" spans="1:28" ht="15.75" x14ac:dyDescent="0.3">
      <c r="A41" s="100" t="s">
        <v>11</v>
      </c>
      <c r="B41" s="101"/>
      <c r="C41" s="101"/>
      <c r="D41" s="101"/>
      <c r="E41" s="101"/>
      <c r="F41" s="101"/>
      <c r="G41" s="101"/>
      <c r="H41" s="101"/>
      <c r="I41" s="101"/>
      <c r="J41" s="101"/>
      <c r="K41" s="57"/>
      <c r="L41" s="79"/>
      <c r="M41" s="67" t="s">
        <v>169</v>
      </c>
      <c r="N41" s="68">
        <f>E25</f>
        <v>5.45</v>
      </c>
      <c r="Q41" s="2"/>
      <c r="R41" s="2"/>
      <c r="S41" s="2"/>
      <c r="T41" s="2"/>
      <c r="U41" s="2"/>
      <c r="W41" s="2"/>
      <c r="X41" s="2"/>
      <c r="AA41" s="2"/>
    </row>
    <row r="42" spans="1:28" ht="15.75" x14ac:dyDescent="0.25">
      <c r="A42" s="58" t="s">
        <v>184</v>
      </c>
      <c r="B42" s="59" t="s">
        <v>59</v>
      </c>
      <c r="C42" s="59" t="s">
        <v>0</v>
      </c>
      <c r="D42" s="59">
        <f>MMULT(I39:J39,N40:N41)</f>
        <v>0.11354166666666667</v>
      </c>
      <c r="E42" s="56"/>
      <c r="F42" s="56"/>
      <c r="G42" s="60" t="s">
        <v>183</v>
      </c>
      <c r="H42" s="59" t="s">
        <v>60</v>
      </c>
      <c r="I42" s="59" t="s">
        <v>0</v>
      </c>
      <c r="J42" s="59">
        <f>D42*P26</f>
        <v>27.25</v>
      </c>
      <c r="K42" s="80"/>
      <c r="Q42" s="2"/>
      <c r="R42" s="2"/>
      <c r="S42" s="2"/>
      <c r="T42" s="2"/>
      <c r="U42" s="2"/>
      <c r="W42" s="2"/>
      <c r="X42" s="2"/>
      <c r="AA42" s="2"/>
    </row>
    <row r="43" spans="1:28" x14ac:dyDescent="0.2">
      <c r="A43" s="81"/>
      <c r="B43" s="82" t="s">
        <v>136</v>
      </c>
      <c r="C43" s="83"/>
      <c r="D43" s="83"/>
      <c r="E43" s="83"/>
      <c r="F43" s="83"/>
      <c r="G43" s="83"/>
      <c r="H43" s="82" t="s">
        <v>135</v>
      </c>
      <c r="I43" s="83"/>
      <c r="J43" s="83"/>
      <c r="K43" s="84"/>
      <c r="Q43" s="2" t="s">
        <v>155</v>
      </c>
      <c r="R43" s="2"/>
      <c r="S43" s="2"/>
      <c r="T43" s="2"/>
      <c r="U43" s="2"/>
      <c r="W43" s="2"/>
      <c r="X43" s="2"/>
      <c r="AA43" s="2"/>
    </row>
    <row r="44" spans="1:28" x14ac:dyDescent="0.2">
      <c r="O44" s="2"/>
      <c r="P44" s="2"/>
      <c r="Q44" s="2"/>
      <c r="R44" s="2"/>
      <c r="S44" s="2"/>
      <c r="T44" s="2"/>
      <c r="U44" s="2"/>
      <c r="V44" s="2"/>
      <c r="W44" s="2"/>
      <c r="X44" s="2"/>
      <c r="AA44" s="2"/>
    </row>
    <row r="45" spans="1:28" ht="15" x14ac:dyDescent="0.25">
      <c r="A45" s="103" t="s">
        <v>9</v>
      </c>
      <c r="B45" s="104"/>
      <c r="C45" s="104"/>
      <c r="D45" s="104"/>
      <c r="E45" s="104"/>
      <c r="F45" s="104"/>
      <c r="G45" s="104"/>
      <c r="H45" s="104"/>
      <c r="I45" s="104"/>
      <c r="J45" s="104"/>
      <c r="K45" s="105"/>
      <c r="M45" s="50" t="s">
        <v>36</v>
      </c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AA45" s="50"/>
      <c r="AB45" s="85"/>
    </row>
    <row r="46" spans="1:28" x14ac:dyDescent="0.2">
      <c r="A46" s="54"/>
      <c r="B46" s="56"/>
      <c r="C46" s="55" t="s">
        <v>173</v>
      </c>
      <c r="D46" s="55" t="s">
        <v>174</v>
      </c>
      <c r="E46" s="56"/>
      <c r="G46" s="56"/>
      <c r="H46" s="56"/>
      <c r="I46" s="56"/>
      <c r="J46" s="56"/>
      <c r="K46" s="57"/>
      <c r="U46" s="2"/>
      <c r="V46" s="2"/>
      <c r="W46" s="2"/>
      <c r="X46" s="2"/>
      <c r="AA46" s="2"/>
      <c r="AB46" s="85"/>
    </row>
    <row r="47" spans="1:28" x14ac:dyDescent="0.2">
      <c r="A47" s="61"/>
      <c r="B47" s="47">
        <v>1</v>
      </c>
      <c r="C47" s="47">
        <v>0</v>
      </c>
      <c r="D47" s="47">
        <v>0</v>
      </c>
      <c r="E47" s="55" t="s">
        <v>175</v>
      </c>
      <c r="G47" s="56"/>
      <c r="H47" s="59">
        <f t="array" ref="H47:J49">MINVERSE(B47:D49)</f>
        <v>1</v>
      </c>
      <c r="I47" s="59">
        <v>0</v>
      </c>
      <c r="J47" s="59">
        <v>0</v>
      </c>
      <c r="K47" s="57"/>
      <c r="M47" s="2" t="s">
        <v>157</v>
      </c>
      <c r="S47" s="2" t="s">
        <v>37</v>
      </c>
      <c r="T47" s="2" t="s">
        <v>40</v>
      </c>
      <c r="AA47" s="2"/>
      <c r="AB47" s="85"/>
    </row>
    <row r="48" spans="1:28" s="85" customFormat="1" ht="18.75" x14ac:dyDescent="0.25">
      <c r="A48" s="58" t="s">
        <v>147</v>
      </c>
      <c r="B48" s="47">
        <v>1</v>
      </c>
      <c r="C48" s="47">
        <v>48</v>
      </c>
      <c r="D48" s="47">
        <v>60</v>
      </c>
      <c r="E48" s="55" t="s">
        <v>176</v>
      </c>
      <c r="F48" s="47"/>
      <c r="G48" s="60" t="s">
        <v>170</v>
      </c>
      <c r="H48" s="59">
        <v>7.5757575757575786E-3</v>
      </c>
      <c r="I48" s="59">
        <v>2.0833333333333332E-2</v>
      </c>
      <c r="J48" s="59">
        <v>-2.8409090909090912E-2</v>
      </c>
      <c r="K48" s="57"/>
      <c r="M48" s="3" t="s">
        <v>158</v>
      </c>
      <c r="N48" s="3">
        <v>12</v>
      </c>
      <c r="S48" s="2"/>
      <c r="T48" s="2"/>
      <c r="X48" s="47"/>
      <c r="AA48" s="2"/>
    </row>
    <row r="49" spans="1:29" s="85" customFormat="1" x14ac:dyDescent="0.2">
      <c r="A49" s="61"/>
      <c r="B49" s="47">
        <v>1</v>
      </c>
      <c r="C49" s="47">
        <v>0</v>
      </c>
      <c r="D49" s="47">
        <v>44</v>
      </c>
      <c r="E49" s="55" t="s">
        <v>177</v>
      </c>
      <c r="F49" s="47"/>
      <c r="G49" s="56"/>
      <c r="H49" s="59">
        <v>-2.2727272727272728E-2</v>
      </c>
      <c r="I49" s="59">
        <v>0</v>
      </c>
      <c r="J49" s="59">
        <v>2.2727272727272728E-2</v>
      </c>
      <c r="K49" s="57"/>
      <c r="M49" s="3" t="s">
        <v>159</v>
      </c>
      <c r="N49" s="3">
        <v>24</v>
      </c>
      <c r="O49" s="2"/>
      <c r="S49" s="2" t="s">
        <v>38</v>
      </c>
      <c r="T49" s="2" t="s">
        <v>41</v>
      </c>
      <c r="X49" s="47"/>
      <c r="AA49" s="2"/>
    </row>
    <row r="50" spans="1:29" s="85" customFormat="1" x14ac:dyDescent="0.2">
      <c r="A50" s="61"/>
      <c r="B50" s="56"/>
      <c r="C50" s="56"/>
      <c r="D50" s="55"/>
      <c r="E50" s="55"/>
      <c r="F50" s="59"/>
      <c r="G50" s="56"/>
      <c r="H50" s="56"/>
      <c r="I50" s="56"/>
      <c r="J50" s="62"/>
      <c r="K50" s="63"/>
      <c r="O50" s="2"/>
      <c r="S50" s="2"/>
      <c r="T50" s="2"/>
      <c r="X50" s="47"/>
      <c r="AA50" s="2"/>
      <c r="AB50" s="47"/>
    </row>
    <row r="51" spans="1:29" s="85" customFormat="1" x14ac:dyDescent="0.2">
      <c r="A51" s="64"/>
      <c r="B51" s="65"/>
      <c r="C51" s="47"/>
      <c r="D51" s="47"/>
      <c r="E51" s="47"/>
      <c r="F51" s="47"/>
      <c r="G51" s="47"/>
      <c r="H51" s="47"/>
      <c r="I51" s="47"/>
      <c r="J51" s="47"/>
      <c r="K51" s="66"/>
      <c r="M51" s="2" t="s">
        <v>180</v>
      </c>
      <c r="N51" s="2">
        <f>B53+C53*N48+E53*N49</f>
        <v>0.54545454545454541</v>
      </c>
      <c r="O51" s="2"/>
      <c r="P51" s="2" t="s">
        <v>50</v>
      </c>
      <c r="Q51" s="2">
        <f>N51*N56</f>
        <v>0</v>
      </c>
      <c r="S51" s="2" t="s">
        <v>39</v>
      </c>
      <c r="T51" s="2" t="s">
        <v>42</v>
      </c>
      <c r="U51" s="2"/>
      <c r="AC51" s="2"/>
    </row>
    <row r="52" spans="1:29" s="85" customFormat="1" x14ac:dyDescent="0.2">
      <c r="A52" s="61"/>
      <c r="B52" s="56"/>
      <c r="C52" s="56"/>
      <c r="D52" s="56"/>
      <c r="E52" s="56"/>
      <c r="F52" s="56"/>
      <c r="G52" s="56"/>
      <c r="H52" s="47"/>
      <c r="I52" s="101" t="s">
        <v>10</v>
      </c>
      <c r="J52" s="101"/>
      <c r="K52" s="106"/>
      <c r="M52" s="2" t="s">
        <v>181</v>
      </c>
      <c r="N52" s="2">
        <f>MEF_1!B54+MEF_1!C54*N48+MEF_1!E54*N49</f>
        <v>0.25</v>
      </c>
      <c r="O52" s="2"/>
      <c r="P52" s="2" t="s">
        <v>35</v>
      </c>
      <c r="Q52" s="2">
        <f>N52*N58</f>
        <v>1.3625</v>
      </c>
      <c r="S52" s="2"/>
      <c r="T52" s="2"/>
      <c r="U52" s="2"/>
      <c r="AC52" s="2"/>
    </row>
    <row r="53" spans="1:29" s="85" customFormat="1" x14ac:dyDescent="0.2">
      <c r="A53" s="54" t="s">
        <v>4</v>
      </c>
      <c r="B53" s="59">
        <f t="array" ref="B53:B55">TRANSPOSE(H47:J47)</f>
        <v>1</v>
      </c>
      <c r="C53" s="59">
        <f t="array" ref="C53:C55">TRANSPOSE(H48:J48)</f>
        <v>7.5757575757575786E-3</v>
      </c>
      <c r="D53" s="72" t="s">
        <v>1</v>
      </c>
      <c r="E53" s="59">
        <f t="array" ref="E53:E55">TRANSPOSE(H49:J49)</f>
        <v>-2.2727272727272728E-2</v>
      </c>
      <c r="F53" s="72" t="s">
        <v>3</v>
      </c>
      <c r="G53" s="56"/>
      <c r="H53" s="47"/>
      <c r="I53" s="73" t="s">
        <v>2</v>
      </c>
      <c r="J53" s="86">
        <f>Q51+Q52+Q53</f>
        <v>2.3054545454545452</v>
      </c>
      <c r="K53" s="57"/>
      <c r="M53" s="2" t="s">
        <v>182</v>
      </c>
      <c r="N53" s="2">
        <f>MEF_1!B55+MEF_1!C55*N48+MEF_1!E55*N49</f>
        <v>0.20454545454545447</v>
      </c>
      <c r="O53" s="2"/>
      <c r="P53" s="2" t="s">
        <v>49</v>
      </c>
      <c r="Q53" s="2">
        <f>N53*N60</f>
        <v>0.94295454545454516</v>
      </c>
      <c r="S53" s="2" t="s">
        <v>43</v>
      </c>
      <c r="T53" s="2"/>
      <c r="U53" s="2"/>
      <c r="V53" s="2"/>
      <c r="W53" s="2"/>
      <c r="AC53" s="2"/>
    </row>
    <row r="54" spans="1:29" x14ac:dyDescent="0.2">
      <c r="A54" s="54" t="s">
        <v>6</v>
      </c>
      <c r="B54" s="59">
        <v>0</v>
      </c>
      <c r="C54" s="59">
        <v>2.0833333333333332E-2</v>
      </c>
      <c r="D54" s="75" t="str">
        <f>D53</f>
        <v>x</v>
      </c>
      <c r="E54" s="59">
        <v>0</v>
      </c>
      <c r="F54" s="75" t="str">
        <f>F53</f>
        <v>y</v>
      </c>
      <c r="G54" s="56"/>
      <c r="I54" s="73" t="s">
        <v>7</v>
      </c>
      <c r="J54" s="86">
        <f>Q54+Q55+Q56</f>
        <v>0.29659090909090896</v>
      </c>
      <c r="K54" s="57"/>
      <c r="M54" s="2"/>
      <c r="N54" s="2"/>
      <c r="O54" s="2"/>
      <c r="P54" s="2" t="s">
        <v>51</v>
      </c>
      <c r="Q54" s="2">
        <f>N51*N57</f>
        <v>0</v>
      </c>
      <c r="R54" s="2"/>
      <c r="S54" s="2"/>
      <c r="T54" s="2"/>
      <c r="AC54" s="2"/>
    </row>
    <row r="55" spans="1:29" ht="15" x14ac:dyDescent="0.25">
      <c r="A55" s="54" t="s">
        <v>5</v>
      </c>
      <c r="B55" s="59">
        <v>0</v>
      </c>
      <c r="C55" s="59">
        <v>-2.8409090909090912E-2</v>
      </c>
      <c r="D55" s="75" t="str">
        <f>D54</f>
        <v>x</v>
      </c>
      <c r="E55" s="59">
        <v>2.2727272727272728E-2</v>
      </c>
      <c r="F55" s="75" t="str">
        <f>F54</f>
        <v>y</v>
      </c>
      <c r="G55" s="56"/>
      <c r="I55" s="56"/>
      <c r="J55" s="56"/>
      <c r="K55" s="57"/>
      <c r="M55" s="98" t="s">
        <v>54</v>
      </c>
      <c r="N55" s="98"/>
      <c r="O55" s="2"/>
      <c r="P55" s="2" t="s">
        <v>52</v>
      </c>
      <c r="Q55" s="2">
        <f>N52*N59</f>
        <v>0</v>
      </c>
      <c r="R55" s="2"/>
      <c r="S55" s="98" t="s">
        <v>48</v>
      </c>
      <c r="T55" s="98"/>
      <c r="U55" s="98"/>
      <c r="V55" s="98"/>
      <c r="W55" s="98"/>
      <c r="AC55" s="2"/>
    </row>
    <row r="56" spans="1:29" ht="14.25" x14ac:dyDescent="0.2">
      <c r="A56" s="77"/>
      <c r="B56" s="56"/>
      <c r="C56" s="56"/>
      <c r="D56" s="56"/>
      <c r="E56" s="56"/>
      <c r="F56" s="56"/>
      <c r="G56" s="56"/>
      <c r="K56" s="66"/>
      <c r="M56" s="67" t="s">
        <v>44</v>
      </c>
      <c r="N56" s="68">
        <f>E24</f>
        <v>0</v>
      </c>
      <c r="O56" s="2"/>
      <c r="P56" s="2" t="s">
        <v>53</v>
      </c>
      <c r="Q56" s="2">
        <f>N53*N61</f>
        <v>0.29659090909090896</v>
      </c>
      <c r="R56" s="2"/>
      <c r="S56" s="68" t="s">
        <v>44</v>
      </c>
      <c r="T56" s="68">
        <v>1</v>
      </c>
      <c r="U56" s="68">
        <v>0</v>
      </c>
      <c r="V56" s="68">
        <v>0</v>
      </c>
      <c r="W56" s="68" t="s">
        <v>27</v>
      </c>
      <c r="AC56" s="2"/>
    </row>
    <row r="57" spans="1:29" ht="14.25" x14ac:dyDescent="0.2">
      <c r="A57" s="87"/>
      <c r="B57" s="85"/>
      <c r="C57" s="85"/>
      <c r="D57" s="85"/>
      <c r="E57" s="85"/>
      <c r="F57" s="85"/>
      <c r="G57" s="85"/>
      <c r="H57" s="56"/>
      <c r="I57" s="56"/>
      <c r="J57" s="56"/>
      <c r="K57" s="57"/>
      <c r="M57" s="67" t="s">
        <v>55</v>
      </c>
      <c r="N57" s="68">
        <f>F24</f>
        <v>0</v>
      </c>
      <c r="O57" s="2"/>
      <c r="R57" s="2"/>
      <c r="S57" s="68" t="s">
        <v>45</v>
      </c>
      <c r="T57" s="68">
        <v>1</v>
      </c>
      <c r="U57" s="68">
        <v>48</v>
      </c>
      <c r="V57" s="68">
        <v>60</v>
      </c>
      <c r="W57" s="68" t="s">
        <v>28</v>
      </c>
      <c r="AC57" s="2"/>
    </row>
    <row r="58" spans="1:29" ht="14.25" x14ac:dyDescent="0.2">
      <c r="A58" s="100" t="s">
        <v>10</v>
      </c>
      <c r="B58" s="101"/>
      <c r="C58" s="101"/>
      <c r="D58" s="101"/>
      <c r="E58" s="101"/>
      <c r="F58" s="101"/>
      <c r="G58" s="101"/>
      <c r="H58" s="56"/>
      <c r="I58" s="85">
        <f t="array" ref="I58:K60">O64:Q66*N65</f>
        <v>263.73626373626371</v>
      </c>
      <c r="J58" s="85">
        <v>79.12087912087911</v>
      </c>
      <c r="K58" s="88">
        <v>0</v>
      </c>
      <c r="M58" s="67" t="s">
        <v>45</v>
      </c>
      <c r="N58" s="68">
        <f>E25</f>
        <v>5.45</v>
      </c>
      <c r="O58" s="2"/>
      <c r="R58" s="2"/>
      <c r="S58" s="68" t="s">
        <v>46</v>
      </c>
      <c r="T58" s="68">
        <v>1</v>
      </c>
      <c r="U58" s="68">
        <v>0</v>
      </c>
      <c r="V58" s="68">
        <v>44</v>
      </c>
      <c r="W58" s="68" t="s">
        <v>47</v>
      </c>
      <c r="X58" s="2"/>
      <c r="AA58" s="2"/>
    </row>
    <row r="59" spans="1:29" ht="15.75" x14ac:dyDescent="0.25">
      <c r="A59" s="58" t="s">
        <v>145</v>
      </c>
      <c r="B59" s="28">
        <f>N51</f>
        <v>0.54545454545454541</v>
      </c>
      <c r="C59" s="28">
        <v>0</v>
      </c>
      <c r="D59" s="28">
        <f>N52</f>
        <v>0.25</v>
      </c>
      <c r="E59" s="28">
        <v>0</v>
      </c>
      <c r="F59" s="28">
        <f>N53</f>
        <v>0.20454545454545447</v>
      </c>
      <c r="G59" s="28">
        <v>0</v>
      </c>
      <c r="H59" s="60" t="s">
        <v>144</v>
      </c>
      <c r="I59" s="85">
        <v>79.12087912087911</v>
      </c>
      <c r="J59" s="85">
        <v>263.73626373626371</v>
      </c>
      <c r="K59" s="88">
        <v>0</v>
      </c>
      <c r="M59" s="67" t="s">
        <v>56</v>
      </c>
      <c r="N59" s="68">
        <f>F25</f>
        <v>0</v>
      </c>
      <c r="O59" s="2"/>
      <c r="R59" s="2"/>
      <c r="S59" s="2"/>
      <c r="T59" s="2"/>
      <c r="U59" s="2"/>
      <c r="V59" s="2"/>
      <c r="W59" s="2"/>
      <c r="X59" s="2"/>
      <c r="AA59" s="2"/>
    </row>
    <row r="60" spans="1:29" ht="14.25" x14ac:dyDescent="0.2">
      <c r="A60" s="77"/>
      <c r="B60" s="28">
        <v>0</v>
      </c>
      <c r="C60" s="28">
        <f>B59</f>
        <v>0.54545454545454541</v>
      </c>
      <c r="D60" s="28">
        <v>0</v>
      </c>
      <c r="E60" s="28">
        <f>D59</f>
        <v>0.25</v>
      </c>
      <c r="F60" s="28">
        <v>0</v>
      </c>
      <c r="G60" s="28">
        <f>F59</f>
        <v>0.20454545454545447</v>
      </c>
      <c r="H60" s="56"/>
      <c r="I60" s="85">
        <v>0</v>
      </c>
      <c r="J60" s="85">
        <v>0</v>
      </c>
      <c r="K60" s="88">
        <v>92.307692307692292</v>
      </c>
      <c r="M60" s="67" t="s">
        <v>46</v>
      </c>
      <c r="N60" s="68">
        <f>E26</f>
        <v>4.6100000000000003</v>
      </c>
      <c r="O60" s="2"/>
      <c r="R60" s="2"/>
      <c r="U60" s="2"/>
      <c r="V60" s="2"/>
      <c r="W60" s="2"/>
      <c r="X60" s="2"/>
      <c r="AA60" s="2"/>
    </row>
    <row r="61" spans="1:29" ht="14.25" x14ac:dyDescent="0.2">
      <c r="A61" s="77"/>
      <c r="B61" s="56"/>
      <c r="C61" s="56"/>
      <c r="D61" s="56"/>
      <c r="E61" s="56"/>
      <c r="F61" s="56"/>
      <c r="G61" s="56"/>
      <c r="H61" s="56"/>
      <c r="I61" s="56" t="s">
        <v>139</v>
      </c>
      <c r="J61" s="56"/>
      <c r="K61" s="57"/>
      <c r="M61" s="67" t="s">
        <v>57</v>
      </c>
      <c r="N61" s="68">
        <f>F26</f>
        <v>1.45</v>
      </c>
      <c r="O61" s="2"/>
      <c r="P61" s="2"/>
      <c r="Q61" s="2"/>
      <c r="R61" s="2"/>
      <c r="S61" s="99" t="s">
        <v>185</v>
      </c>
      <c r="T61" s="2"/>
      <c r="U61" s="2"/>
      <c r="V61" s="2"/>
      <c r="W61" s="2"/>
      <c r="X61" s="2"/>
      <c r="AA61" s="2"/>
    </row>
    <row r="62" spans="1:29" x14ac:dyDescent="0.2">
      <c r="A62" s="87"/>
      <c r="B62" s="85"/>
      <c r="C62" s="85"/>
      <c r="D62" s="85"/>
      <c r="E62" s="85"/>
      <c r="F62" s="85"/>
      <c r="G62" s="85"/>
      <c r="H62" s="85"/>
      <c r="I62" s="85"/>
      <c r="J62" s="85"/>
      <c r="K62" s="88"/>
      <c r="S62" s="99" t="s">
        <v>66</v>
      </c>
      <c r="U62" s="2"/>
      <c r="V62" s="2"/>
      <c r="W62" s="2"/>
      <c r="X62" s="2"/>
      <c r="AA62" s="2"/>
    </row>
    <row r="63" spans="1:29" x14ac:dyDescent="0.2">
      <c r="A63" s="100" t="s">
        <v>10</v>
      </c>
      <c r="B63" s="101"/>
      <c r="C63" s="101"/>
      <c r="D63" s="101"/>
      <c r="E63" s="101"/>
      <c r="F63" s="101"/>
      <c r="G63" s="101"/>
      <c r="H63" s="101"/>
      <c r="I63" s="101"/>
      <c r="J63" s="101"/>
      <c r="K63" s="89"/>
      <c r="M63" s="2"/>
      <c r="N63" s="2"/>
      <c r="O63" s="2"/>
      <c r="P63" s="2"/>
      <c r="Q63" s="2"/>
      <c r="S63" s="99" t="s">
        <v>97</v>
      </c>
      <c r="T63" s="2"/>
      <c r="AA63" s="2"/>
    </row>
    <row r="64" spans="1:29" x14ac:dyDescent="0.2">
      <c r="A64" s="61"/>
      <c r="B64" s="59">
        <f>C53</f>
        <v>7.5757575757575786E-3</v>
      </c>
      <c r="C64" s="59">
        <v>0</v>
      </c>
      <c r="D64" s="59">
        <f>C54</f>
        <v>2.0833333333333332E-2</v>
      </c>
      <c r="E64" s="59">
        <v>0</v>
      </c>
      <c r="F64" s="59">
        <f>C55</f>
        <v>-2.8409090909090912E-2</v>
      </c>
      <c r="G64" s="59">
        <v>0</v>
      </c>
      <c r="H64" s="55"/>
      <c r="I64" s="55"/>
      <c r="J64" s="56"/>
      <c r="K64" s="66"/>
      <c r="M64" s="2"/>
      <c r="N64" s="90"/>
      <c r="O64" s="91">
        <v>1</v>
      </c>
      <c r="P64" s="91">
        <f>O65</f>
        <v>0.3</v>
      </c>
      <c r="Q64" s="91">
        <v>0</v>
      </c>
      <c r="S64" s="99" t="s">
        <v>74</v>
      </c>
      <c r="T64" s="2"/>
      <c r="AA64" s="2"/>
    </row>
    <row r="65" spans="1:27" ht="15.75" x14ac:dyDescent="0.25">
      <c r="A65" s="58" t="s">
        <v>146</v>
      </c>
      <c r="B65" s="59">
        <v>0</v>
      </c>
      <c r="C65" s="59">
        <f>E53</f>
        <v>-2.2727272727272728E-2</v>
      </c>
      <c r="D65" s="59">
        <v>0</v>
      </c>
      <c r="E65" s="59">
        <f>E54</f>
        <v>0</v>
      </c>
      <c r="F65" s="59">
        <v>0</v>
      </c>
      <c r="G65" s="59">
        <f>E55</f>
        <v>2.2727272727272728E-2</v>
      </c>
      <c r="H65" s="55"/>
      <c r="I65" s="55"/>
      <c r="J65" s="56"/>
      <c r="K65" s="66"/>
      <c r="M65" s="2" t="s">
        <v>171</v>
      </c>
      <c r="N65" s="91">
        <f>MEF_1!P26/(1-MEF_1!P27^2)</f>
        <v>263.73626373626371</v>
      </c>
      <c r="O65" s="91">
        <f>P27</f>
        <v>0.3</v>
      </c>
      <c r="P65" s="91">
        <v>1</v>
      </c>
      <c r="Q65" s="91">
        <v>0</v>
      </c>
      <c r="S65" s="99" t="s">
        <v>103</v>
      </c>
      <c r="T65" s="2"/>
      <c r="AA65" s="2"/>
    </row>
    <row r="66" spans="1:27" x14ac:dyDescent="0.2">
      <c r="A66" s="61"/>
      <c r="B66" s="59">
        <f>C65</f>
        <v>-2.2727272727272728E-2</v>
      </c>
      <c r="C66" s="59">
        <f>B64</f>
        <v>7.5757575757575786E-3</v>
      </c>
      <c r="D66" s="59">
        <f>E65</f>
        <v>0</v>
      </c>
      <c r="E66" s="59">
        <f>D64</f>
        <v>2.0833333333333332E-2</v>
      </c>
      <c r="F66" s="59">
        <f>G65</f>
        <v>2.2727272727272728E-2</v>
      </c>
      <c r="G66" s="59">
        <f>F64</f>
        <v>-2.8409090909090912E-2</v>
      </c>
      <c r="H66" s="55"/>
      <c r="I66" s="55"/>
      <c r="J66" s="56"/>
      <c r="K66" s="66"/>
      <c r="M66" s="2"/>
      <c r="N66" s="90"/>
      <c r="O66" s="91">
        <v>0</v>
      </c>
      <c r="P66" s="91">
        <v>0</v>
      </c>
      <c r="Q66" s="91">
        <f>(1-O65)/2</f>
        <v>0.35</v>
      </c>
      <c r="S66" s="99" t="s">
        <v>186</v>
      </c>
      <c r="T66" s="2"/>
      <c r="AA66" s="2"/>
    </row>
    <row r="67" spans="1:27" x14ac:dyDescent="0.2">
      <c r="A67" s="61"/>
      <c r="B67" s="56"/>
      <c r="C67" s="56"/>
      <c r="D67" s="56"/>
      <c r="E67" s="56"/>
      <c r="F67" s="56"/>
      <c r="G67" s="56"/>
      <c r="H67" s="56"/>
      <c r="I67" s="56"/>
      <c r="J67" s="56"/>
      <c r="K67" s="66"/>
      <c r="M67" s="2"/>
      <c r="N67" s="2"/>
      <c r="O67" s="2"/>
      <c r="P67" s="2"/>
      <c r="Q67" s="2"/>
      <c r="S67" s="2"/>
      <c r="T67" s="2"/>
      <c r="AA67" s="2"/>
    </row>
    <row r="68" spans="1:27" ht="15.75" x14ac:dyDescent="0.25">
      <c r="A68" s="61"/>
      <c r="B68" s="59" t="s">
        <v>59</v>
      </c>
      <c r="D68" s="59">
        <f t="array" ref="D68:D70">MMULT(B64:G66,N56:N61)</f>
        <v>-1.7424242424242439E-2</v>
      </c>
      <c r="E68" s="56"/>
      <c r="F68" s="56"/>
      <c r="G68" s="59" t="s">
        <v>60</v>
      </c>
      <c r="I68" s="59">
        <f t="array" ref="I68:I70">MMULT(I58:K60,D68:D70)</f>
        <v>-1.988011988011992</v>
      </c>
      <c r="J68" s="56"/>
      <c r="K68" s="66"/>
      <c r="M68" s="2"/>
      <c r="N68" s="2"/>
      <c r="P68" s="43" t="s">
        <v>126</v>
      </c>
      <c r="Q68" s="2"/>
      <c r="S68" s="2"/>
      <c r="T68" s="2"/>
      <c r="AA68" s="2"/>
    </row>
    <row r="69" spans="1:27" ht="15.75" x14ac:dyDescent="0.25">
      <c r="A69" s="58" t="s">
        <v>184</v>
      </c>
      <c r="B69" s="59" t="s">
        <v>61</v>
      </c>
      <c r="C69" s="92" t="s">
        <v>0</v>
      </c>
      <c r="D69" s="59">
        <v>3.2954545454545452E-2</v>
      </c>
      <c r="E69" s="56"/>
      <c r="F69" s="60" t="s">
        <v>183</v>
      </c>
      <c r="G69" s="59" t="s">
        <v>62</v>
      </c>
      <c r="H69" s="92" t="s">
        <v>0</v>
      </c>
      <c r="I69" s="59">
        <v>7.3126873126873102</v>
      </c>
      <c r="J69" s="56"/>
      <c r="K69" s="66"/>
      <c r="AA69" s="2"/>
    </row>
    <row r="70" spans="1:27" x14ac:dyDescent="0.2">
      <c r="A70" s="61"/>
      <c r="B70" s="59" t="s">
        <v>63</v>
      </c>
      <c r="D70" s="59">
        <v>6.3579545454545458E-2</v>
      </c>
      <c r="E70" s="56"/>
      <c r="F70" s="56"/>
      <c r="G70" s="59" t="s">
        <v>64</v>
      </c>
      <c r="I70" s="59">
        <v>5.8688811188811183</v>
      </c>
      <c r="J70" s="56"/>
      <c r="K70" s="66"/>
      <c r="U70" s="2"/>
      <c r="V70" s="2"/>
      <c r="W70" s="2"/>
      <c r="X70" s="2"/>
      <c r="AA70" s="2"/>
    </row>
    <row r="71" spans="1:27" x14ac:dyDescent="0.2">
      <c r="A71" s="61"/>
      <c r="B71" s="93" t="s">
        <v>136</v>
      </c>
      <c r="C71" s="56"/>
      <c r="D71" s="55"/>
      <c r="E71" s="56"/>
      <c r="F71" s="56"/>
      <c r="G71" s="111" t="s">
        <v>138</v>
      </c>
      <c r="H71" s="56"/>
      <c r="I71" s="55"/>
      <c r="J71" s="56"/>
      <c r="K71" s="66"/>
      <c r="U71" s="2"/>
      <c r="V71" s="2"/>
      <c r="W71" s="2"/>
      <c r="X71" s="2"/>
      <c r="AA71" s="2"/>
    </row>
    <row r="72" spans="1:27" x14ac:dyDescent="0.2">
      <c r="A72" s="94"/>
      <c r="K72" s="66"/>
      <c r="U72" s="2"/>
      <c r="V72" s="2"/>
      <c r="W72" s="2"/>
      <c r="X72" s="2"/>
      <c r="AA72" s="2"/>
    </row>
    <row r="73" spans="1:27" x14ac:dyDescent="0.2">
      <c r="A73" s="61" t="s">
        <v>20</v>
      </c>
      <c r="B73" s="55">
        <v>11</v>
      </c>
      <c r="C73" s="55">
        <v>12</v>
      </c>
      <c r="D73" s="55">
        <v>21</v>
      </c>
      <c r="E73" s="55">
        <v>22</v>
      </c>
      <c r="F73" s="55">
        <v>31</v>
      </c>
      <c r="G73" s="55">
        <v>32</v>
      </c>
      <c r="H73" s="55"/>
      <c r="K73" s="66"/>
      <c r="U73" s="2"/>
      <c r="V73" s="2"/>
      <c r="W73" s="2"/>
      <c r="X73" s="2"/>
      <c r="AA73" s="2"/>
    </row>
    <row r="74" spans="1:27" x14ac:dyDescent="0.2">
      <c r="A74" s="61"/>
      <c r="B74" s="59">
        <f t="array" ref="B74:G79">MMULT(MMULT(TRANSPOSE(B64:G66),I58:K60),B64:G66)</f>
        <v>6.2815971906880999E-2</v>
      </c>
      <c r="C74" s="59">
        <v>-2.9515938606847703E-2</v>
      </c>
      <c r="D74" s="59">
        <v>4.1625041625041631E-2</v>
      </c>
      <c r="E74" s="59">
        <v>-4.3706293706293697E-2</v>
      </c>
      <c r="F74" s="59">
        <v>-0.10444101353192264</v>
      </c>
      <c r="G74" s="59">
        <v>7.32222323131414E-2</v>
      </c>
      <c r="H74" s="55">
        <v>11</v>
      </c>
      <c r="K74" s="66"/>
      <c r="U74" s="2"/>
      <c r="V74" s="2"/>
      <c r="W74" s="2"/>
      <c r="X74" s="2"/>
      <c r="AA74" s="2"/>
    </row>
    <row r="75" spans="1:27" x14ac:dyDescent="0.2">
      <c r="A75" s="61"/>
      <c r="B75" s="59">
        <v>-2.9515938606847703E-2</v>
      </c>
      <c r="C75" s="59">
        <v>0.14152514152514151</v>
      </c>
      <c r="D75" s="59">
        <v>-3.7462537462537457E-2</v>
      </c>
      <c r="E75" s="59">
        <v>1.4568764568764572E-2</v>
      </c>
      <c r="F75" s="59">
        <v>6.6978476069385159E-2</v>
      </c>
      <c r="G75" s="59">
        <v>-0.15609390609390608</v>
      </c>
      <c r="H75" s="55">
        <v>12</v>
      </c>
      <c r="K75" s="66"/>
      <c r="U75" s="2"/>
      <c r="V75" s="2"/>
      <c r="W75" s="2"/>
      <c r="X75" s="2"/>
      <c r="AA75" s="2"/>
    </row>
    <row r="76" spans="1:27" ht="13.5" x14ac:dyDescent="0.2">
      <c r="A76" s="95" t="s">
        <v>172</v>
      </c>
      <c r="B76" s="59">
        <v>4.1625041625041631E-2</v>
      </c>
      <c r="C76" s="59">
        <v>-3.7462537462537457E-2</v>
      </c>
      <c r="D76" s="59">
        <v>0.11446886446886445</v>
      </c>
      <c r="E76" s="59">
        <v>0</v>
      </c>
      <c r="F76" s="59">
        <v>-0.15609390609390608</v>
      </c>
      <c r="G76" s="59">
        <v>3.7462537462537457E-2</v>
      </c>
      <c r="H76" s="55">
        <v>21</v>
      </c>
      <c r="K76" s="66"/>
      <c r="U76" s="2"/>
      <c r="V76" s="2"/>
      <c r="W76" s="2"/>
      <c r="X76" s="2"/>
      <c r="AA76" s="2"/>
    </row>
    <row r="77" spans="1:27" x14ac:dyDescent="0.2">
      <c r="A77" s="61"/>
      <c r="B77" s="59">
        <v>-4.3706293706293697E-2</v>
      </c>
      <c r="C77" s="59">
        <v>1.4568764568764572E-2</v>
      </c>
      <c r="D77" s="59">
        <v>0</v>
      </c>
      <c r="E77" s="59">
        <v>4.0064102564102554E-2</v>
      </c>
      <c r="F77" s="59">
        <v>4.3706293706293697E-2</v>
      </c>
      <c r="G77" s="59">
        <v>-5.4632867132867129E-2</v>
      </c>
      <c r="H77" s="55">
        <v>22</v>
      </c>
      <c r="K77" s="66"/>
      <c r="U77" s="2"/>
      <c r="V77" s="2"/>
      <c r="W77" s="2"/>
      <c r="X77" s="2"/>
      <c r="AA77" s="2"/>
    </row>
    <row r="78" spans="1:27" x14ac:dyDescent="0.2">
      <c r="A78" s="61"/>
      <c r="B78" s="59">
        <v>-0.10444101353192264</v>
      </c>
      <c r="C78" s="59">
        <v>6.6978476069385159E-2</v>
      </c>
      <c r="D78" s="59">
        <v>-0.15609390609390608</v>
      </c>
      <c r="E78" s="59">
        <v>4.3706293706293697E-2</v>
      </c>
      <c r="F78" s="59">
        <v>0.26053491962582875</v>
      </c>
      <c r="G78" s="59">
        <v>-0.11068476977567886</v>
      </c>
      <c r="H78" s="55">
        <v>31</v>
      </c>
      <c r="K78" s="66"/>
      <c r="U78" s="2"/>
      <c r="V78" s="2"/>
      <c r="W78" s="2"/>
      <c r="X78" s="2"/>
      <c r="AA78" s="2"/>
    </row>
    <row r="79" spans="1:27" x14ac:dyDescent="0.2">
      <c r="A79" s="61"/>
      <c r="B79" s="59">
        <v>7.32222323131414E-2</v>
      </c>
      <c r="C79" s="59">
        <v>-0.15609390609390608</v>
      </c>
      <c r="D79" s="59">
        <v>3.7462537462537457E-2</v>
      </c>
      <c r="E79" s="59">
        <v>-5.4632867132867122E-2</v>
      </c>
      <c r="F79" s="59">
        <v>-0.11068476977567887</v>
      </c>
      <c r="G79" s="59">
        <v>0.21072677322677319</v>
      </c>
      <c r="H79" s="55">
        <v>32</v>
      </c>
      <c r="K79" s="66"/>
      <c r="U79" s="2"/>
      <c r="V79" s="2"/>
      <c r="W79" s="2"/>
      <c r="X79" s="2"/>
      <c r="AA79" s="2"/>
    </row>
    <row r="80" spans="1:27" x14ac:dyDescent="0.2">
      <c r="A80" s="81"/>
      <c r="B80" s="83"/>
      <c r="C80" s="83"/>
      <c r="D80" s="83"/>
      <c r="E80" s="83"/>
      <c r="F80" s="83"/>
      <c r="G80" s="83"/>
      <c r="H80" s="83"/>
      <c r="I80" s="96"/>
      <c r="J80" s="96"/>
      <c r="K80" s="97"/>
      <c r="U80" s="2"/>
      <c r="V80" s="2"/>
      <c r="W80" s="2"/>
      <c r="X80" s="2"/>
      <c r="AA80" s="2"/>
    </row>
    <row r="81" spans="21:27" x14ac:dyDescent="0.2">
      <c r="U81" s="2"/>
      <c r="V81" s="2"/>
      <c r="W81" s="2"/>
      <c r="X81" s="2"/>
      <c r="AA81" s="2"/>
    </row>
    <row r="82" spans="21:27" x14ac:dyDescent="0.2">
      <c r="U82" s="2"/>
      <c r="V82" s="2"/>
      <c r="W82" s="2"/>
      <c r="X82" s="2"/>
      <c r="AA82" s="2"/>
    </row>
    <row r="83" spans="21:27" x14ac:dyDescent="0.2">
      <c r="U83" s="2"/>
      <c r="V83" s="2"/>
      <c r="W83" s="2"/>
      <c r="X83" s="2"/>
      <c r="AA83" s="2"/>
    </row>
    <row r="84" spans="21:27" x14ac:dyDescent="0.2">
      <c r="W84" s="2"/>
      <c r="X84" s="2"/>
      <c r="Y84" s="2"/>
      <c r="Z84" s="2"/>
      <c r="AA84" s="2"/>
    </row>
  </sheetData>
  <mergeCells count="11">
    <mergeCell ref="O23:P23"/>
    <mergeCell ref="A1:P1"/>
    <mergeCell ref="B2:L2"/>
    <mergeCell ref="N2:P2"/>
    <mergeCell ref="A30:K30"/>
    <mergeCell ref="A63:J63"/>
    <mergeCell ref="A22:G22"/>
    <mergeCell ref="A45:K45"/>
    <mergeCell ref="A58:G58"/>
    <mergeCell ref="I52:K52"/>
    <mergeCell ref="A41:J41"/>
  </mergeCells>
  <phoneticPr fontId="3" type="noConversion"/>
  <printOptions horizontalCentered="1" verticalCentered="1" gridLines="1"/>
  <pageMargins left="0.31496062992125984" right="0.44" top="0.94488188976377963" bottom="1.0236220472440944" header="0.51181102362204722" footer="0.51181102362204722"/>
  <pageSetup paperSize="9" orientation="landscape" r:id="rId1"/>
  <headerFooter alignWithMargins="0">
    <oddHeader>&amp;CProblema 4: elemento triangular de deformação constante</oddHeader>
    <oddFooter>Page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4"/>
  <sheetViews>
    <sheetView topLeftCell="A52" workbookViewId="0">
      <selection activeCell="A42" sqref="A42"/>
    </sheetView>
  </sheetViews>
  <sheetFormatPr defaultRowHeight="12.75" x14ac:dyDescent="0.2"/>
  <cols>
    <col min="1" max="1" width="8.7109375" style="47" customWidth="1"/>
    <col min="2" max="2" width="9.85546875" style="47" customWidth="1"/>
    <col min="3" max="3" width="10" style="47" customWidth="1"/>
    <col min="4" max="4" width="10.42578125" style="47" customWidth="1"/>
    <col min="5" max="5" width="10.28515625" style="47" customWidth="1"/>
    <col min="6" max="6" width="11" style="47" customWidth="1"/>
    <col min="7" max="7" width="10.140625" style="47" customWidth="1"/>
    <col min="8" max="8" width="10.28515625" style="47" customWidth="1"/>
    <col min="9" max="9" width="9.42578125" style="47" customWidth="1"/>
    <col min="10" max="10" width="10.42578125" style="47" customWidth="1"/>
    <col min="11" max="11" width="9.42578125" style="47" customWidth="1"/>
    <col min="12" max="12" width="8.5703125" style="47" customWidth="1"/>
    <col min="13" max="13" width="9.5703125" style="47" customWidth="1"/>
    <col min="14" max="14" width="8.42578125" style="47" customWidth="1"/>
    <col min="15" max="15" width="7.7109375" style="47" customWidth="1"/>
    <col min="16" max="16" width="7.140625" style="47" customWidth="1"/>
    <col min="17" max="17" width="8.140625" style="47" customWidth="1"/>
    <col min="18" max="18" width="12.42578125" style="47" bestFit="1" customWidth="1"/>
    <col min="19" max="19" width="11" style="47" bestFit="1" customWidth="1"/>
    <col min="20" max="21" width="12.5703125" style="47" bestFit="1" customWidth="1"/>
    <col min="22" max="22" width="12.42578125" style="47" bestFit="1" customWidth="1"/>
    <col min="23" max="16384" width="9.140625" style="47"/>
  </cols>
  <sheetData>
    <row r="1" spans="1:27" x14ac:dyDescent="0.2">
      <c r="A1" s="108" t="s">
        <v>14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</row>
    <row r="2" spans="1:27" x14ac:dyDescent="0.2">
      <c r="A2" s="48" t="s">
        <v>12</v>
      </c>
      <c r="B2" s="109" t="s">
        <v>22</v>
      </c>
      <c r="C2" s="109"/>
      <c r="D2" s="109"/>
      <c r="E2" s="109"/>
      <c r="F2" s="109"/>
      <c r="G2" s="109"/>
      <c r="H2" s="109"/>
      <c r="I2" s="109"/>
      <c r="J2" s="110"/>
      <c r="K2" s="110"/>
      <c r="L2" s="110"/>
      <c r="M2" s="48" t="s">
        <v>13</v>
      </c>
      <c r="N2" s="109">
        <v>200500445</v>
      </c>
      <c r="O2" s="109"/>
      <c r="P2" s="109"/>
    </row>
    <row r="4" spans="1:27" x14ac:dyDescent="0.2">
      <c r="O4" s="2"/>
      <c r="V4" s="2"/>
      <c r="W4" s="2"/>
      <c r="X4" s="2"/>
      <c r="Y4" s="2"/>
      <c r="Z4" s="2"/>
      <c r="AA4" s="2"/>
    </row>
    <row r="5" spans="1:27" x14ac:dyDescent="0.2">
      <c r="O5" s="2"/>
      <c r="V5" s="2"/>
      <c r="W5" s="2"/>
      <c r="X5" s="2"/>
      <c r="Y5" s="2"/>
      <c r="Z5" s="2"/>
      <c r="AA5" s="2"/>
    </row>
    <row r="6" spans="1:27" x14ac:dyDescent="0.2">
      <c r="O6" s="2"/>
      <c r="V6" s="2"/>
      <c r="W6" s="2"/>
      <c r="X6" s="2"/>
      <c r="Y6" s="2"/>
      <c r="Z6" s="2"/>
      <c r="AA6" s="2"/>
    </row>
    <row r="7" spans="1:27" x14ac:dyDescent="0.2">
      <c r="O7" s="2"/>
      <c r="V7" s="2"/>
      <c r="W7" s="2"/>
      <c r="X7" s="2"/>
      <c r="Y7" s="2"/>
      <c r="Z7" s="2"/>
      <c r="AA7" s="2"/>
    </row>
    <row r="8" spans="1:27" x14ac:dyDescent="0.2">
      <c r="O8" s="2"/>
      <c r="V8" s="2"/>
      <c r="W8" s="2"/>
      <c r="X8" s="2"/>
      <c r="Y8" s="2"/>
      <c r="Z8" s="2"/>
      <c r="AA8" s="2"/>
    </row>
    <row r="9" spans="1:27" x14ac:dyDescent="0.2">
      <c r="O9" s="2"/>
      <c r="V9" s="2"/>
      <c r="W9" s="2"/>
      <c r="X9" s="2"/>
      <c r="Y9" s="2"/>
      <c r="Z9" s="2"/>
      <c r="AA9" s="2"/>
    </row>
    <row r="10" spans="1:27" x14ac:dyDescent="0.2">
      <c r="O10" s="2"/>
      <c r="V10" s="2"/>
      <c r="W10" s="2"/>
      <c r="X10" s="2"/>
      <c r="Y10" s="2"/>
      <c r="Z10" s="2"/>
      <c r="AA10" s="2"/>
    </row>
    <row r="11" spans="1:27" x14ac:dyDescent="0.2">
      <c r="O11" s="2"/>
      <c r="V11" s="2"/>
      <c r="W11" s="2"/>
      <c r="X11" s="2"/>
      <c r="Y11" s="2"/>
      <c r="Z11" s="2"/>
      <c r="AA11" s="2"/>
    </row>
    <row r="12" spans="1:27" x14ac:dyDescent="0.2">
      <c r="O12" s="2"/>
      <c r="V12" s="2"/>
      <c r="W12" s="2"/>
      <c r="X12" s="2"/>
      <c r="Y12" s="2"/>
      <c r="Z12" s="2"/>
      <c r="AA12" s="2"/>
    </row>
    <row r="13" spans="1:27" x14ac:dyDescent="0.2">
      <c r="O13" s="2"/>
      <c r="P13" s="3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9" spans="1:27" x14ac:dyDescent="0.2">
      <c r="O19" s="2" t="s">
        <v>23</v>
      </c>
      <c r="P19" s="2"/>
      <c r="Q19" s="2"/>
      <c r="R19" s="2"/>
      <c r="S19" s="2"/>
      <c r="T19" s="2"/>
    </row>
    <row r="20" spans="1:27" x14ac:dyDescent="0.2">
      <c r="O20" s="2"/>
      <c r="P20" s="2"/>
      <c r="Q20" s="2"/>
      <c r="R20" s="2"/>
      <c r="S20" s="2"/>
      <c r="T20" s="2"/>
    </row>
    <row r="21" spans="1:27" x14ac:dyDescent="0.2">
      <c r="N21" s="51"/>
      <c r="O21" s="2" t="s">
        <v>24</v>
      </c>
      <c r="P21" s="2"/>
      <c r="Q21" s="2"/>
      <c r="R21" s="2"/>
      <c r="S21" s="2"/>
      <c r="T21" s="2"/>
    </row>
    <row r="22" spans="1:27" x14ac:dyDescent="0.2">
      <c r="A22" s="102" t="s">
        <v>154</v>
      </c>
      <c r="B22" s="102"/>
      <c r="C22" s="102"/>
      <c r="D22" s="102"/>
      <c r="E22" s="102"/>
      <c r="F22" s="102"/>
      <c r="G22" s="102"/>
      <c r="N22" s="51"/>
      <c r="O22" s="2"/>
      <c r="P22" s="2"/>
      <c r="Q22" s="2"/>
      <c r="R22" s="2"/>
      <c r="S22" s="2"/>
      <c r="T22" s="2"/>
    </row>
    <row r="23" spans="1:27" x14ac:dyDescent="0.2">
      <c r="A23" s="52"/>
      <c r="B23" s="53" t="s">
        <v>15</v>
      </c>
      <c r="C23" s="53" t="s">
        <v>16</v>
      </c>
      <c r="D23" s="53" t="s">
        <v>17</v>
      </c>
      <c r="E23" s="53" t="s">
        <v>18</v>
      </c>
      <c r="F23" s="53" t="s">
        <v>19</v>
      </c>
      <c r="G23" s="52"/>
      <c r="N23" s="51"/>
      <c r="O23" s="107" t="s">
        <v>148</v>
      </c>
      <c r="P23" s="107"/>
      <c r="Q23" s="2"/>
      <c r="R23" s="2"/>
      <c r="S23" s="2"/>
      <c r="T23" s="2"/>
    </row>
    <row r="24" spans="1:27" ht="14.25" x14ac:dyDescent="0.2">
      <c r="A24" s="52"/>
      <c r="B24" s="53">
        <v>1</v>
      </c>
      <c r="C24" s="51">
        <v>0</v>
      </c>
      <c r="D24" s="51">
        <v>0</v>
      </c>
      <c r="E24" s="51">
        <v>0</v>
      </c>
      <c r="F24" s="51">
        <v>0</v>
      </c>
      <c r="G24" s="52"/>
      <c r="N24" s="51"/>
      <c r="O24" s="49" t="s">
        <v>30</v>
      </c>
      <c r="P24" s="49">
        <f>1</f>
        <v>1</v>
      </c>
      <c r="Q24" s="2"/>
      <c r="R24" s="2"/>
      <c r="S24" s="2"/>
      <c r="T24" s="2"/>
    </row>
    <row r="25" spans="1:27" ht="14.25" x14ac:dyDescent="0.2">
      <c r="A25" s="52"/>
      <c r="B25" s="53">
        <v>2</v>
      </c>
      <c r="C25" s="51">
        <v>48</v>
      </c>
      <c r="D25" s="51">
        <v>60</v>
      </c>
      <c r="E25" s="51">
        <f>5.45</f>
        <v>5.45</v>
      </c>
      <c r="F25" s="51">
        <f>0</f>
        <v>0</v>
      </c>
      <c r="G25" s="52"/>
      <c r="N25" s="51"/>
      <c r="O25" s="49" t="s">
        <v>31</v>
      </c>
      <c r="P25" s="49">
        <f>2</f>
        <v>2</v>
      </c>
      <c r="Q25" s="2"/>
      <c r="R25" s="2"/>
      <c r="S25" s="2"/>
      <c r="T25" s="2"/>
    </row>
    <row r="26" spans="1:27" ht="14.25" x14ac:dyDescent="0.2">
      <c r="A26" s="52"/>
      <c r="B26" s="53">
        <v>3</v>
      </c>
      <c r="C26" s="51">
        <v>0</v>
      </c>
      <c r="D26" s="51">
        <v>44</v>
      </c>
      <c r="E26" s="51">
        <f>4.61</f>
        <v>4.6100000000000003</v>
      </c>
      <c r="F26" s="51">
        <f>1.45</f>
        <v>1.45</v>
      </c>
      <c r="G26" s="52"/>
      <c r="N26" s="51"/>
      <c r="O26" s="49" t="s">
        <v>32</v>
      </c>
      <c r="P26" s="49">
        <f>240</f>
        <v>240</v>
      </c>
      <c r="Q26" s="2"/>
      <c r="R26" s="2"/>
      <c r="S26" s="2"/>
      <c r="T26" s="2"/>
    </row>
    <row r="27" spans="1:27" ht="14.25" x14ac:dyDescent="0.2">
      <c r="A27" s="52"/>
      <c r="B27" s="53">
        <v>4</v>
      </c>
      <c r="C27" s="51">
        <v>0</v>
      </c>
      <c r="D27" s="51">
        <v>60</v>
      </c>
      <c r="E27" s="51">
        <v>0</v>
      </c>
      <c r="F27" s="51">
        <v>0</v>
      </c>
      <c r="G27" s="52"/>
      <c r="N27" s="51"/>
      <c r="O27" s="49" t="s">
        <v>33</v>
      </c>
      <c r="P27" s="49">
        <f>0.3</f>
        <v>0.3</v>
      </c>
      <c r="Q27" s="2"/>
      <c r="R27" s="2"/>
      <c r="S27" s="2"/>
      <c r="T27" s="2"/>
    </row>
    <row r="28" spans="1:27" x14ac:dyDescent="0.2">
      <c r="A28" s="52"/>
      <c r="B28" s="52"/>
      <c r="C28" s="52"/>
      <c r="D28" s="52"/>
      <c r="E28" s="52"/>
      <c r="F28" s="52"/>
      <c r="G28" s="52"/>
      <c r="N28" s="51"/>
    </row>
    <row r="30" spans="1:27" ht="15" x14ac:dyDescent="0.25">
      <c r="A30" s="103" t="s">
        <v>8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5"/>
      <c r="M30" s="50" t="s">
        <v>25</v>
      </c>
      <c r="N30" s="50"/>
      <c r="O30" s="50"/>
      <c r="P30" s="50"/>
      <c r="Q30" s="50"/>
      <c r="R30" s="50"/>
      <c r="S30" s="50"/>
      <c r="T30" s="50"/>
      <c r="U30" s="2"/>
      <c r="V30" s="2"/>
      <c r="W30" s="2"/>
      <c r="X30" s="2"/>
      <c r="AA30" s="2"/>
    </row>
    <row r="31" spans="1:27" x14ac:dyDescent="0.2">
      <c r="A31" s="54"/>
      <c r="B31" s="55" t="s">
        <v>27</v>
      </c>
      <c r="C31" s="55" t="s">
        <v>178</v>
      </c>
      <c r="D31" s="56"/>
      <c r="E31" s="56"/>
      <c r="G31" s="56"/>
      <c r="H31" s="56"/>
      <c r="I31" s="56"/>
      <c r="J31" s="56"/>
      <c r="K31" s="57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AA31" s="2"/>
    </row>
    <row r="32" spans="1:27" ht="18.75" x14ac:dyDescent="0.25">
      <c r="A32" s="58" t="s">
        <v>147</v>
      </c>
      <c r="B32" s="59">
        <v>1</v>
      </c>
      <c r="C32" s="59">
        <v>0</v>
      </c>
      <c r="D32" s="55" t="s">
        <v>179</v>
      </c>
      <c r="E32" s="56"/>
      <c r="G32" s="56"/>
      <c r="H32" s="60" t="s">
        <v>167</v>
      </c>
      <c r="I32" s="59">
        <f t="array" ref="I32:J33">MINVERSE(B32:C33)</f>
        <v>1</v>
      </c>
      <c r="J32" s="59">
        <v>0</v>
      </c>
      <c r="K32" s="57"/>
      <c r="M32" s="4" t="s">
        <v>58</v>
      </c>
      <c r="N32" s="3">
        <v>36</v>
      </c>
      <c r="Q32" s="2"/>
      <c r="R32" s="2"/>
      <c r="S32" s="2"/>
      <c r="T32" s="2"/>
      <c r="U32" s="2"/>
      <c r="W32" s="2"/>
      <c r="X32" s="2"/>
      <c r="AA32" s="2"/>
    </row>
    <row r="33" spans="1:28" ht="15.75" x14ac:dyDescent="0.3">
      <c r="A33" s="61"/>
      <c r="B33" s="59">
        <v>1</v>
      </c>
      <c r="C33" s="59">
        <v>48</v>
      </c>
      <c r="D33" s="55" t="s">
        <v>176</v>
      </c>
      <c r="E33" s="56"/>
      <c r="G33" s="56"/>
      <c r="H33" s="62"/>
      <c r="I33" s="59">
        <v>-2.0833333333333332E-2</v>
      </c>
      <c r="J33" s="59">
        <v>2.0833333333333332E-2</v>
      </c>
      <c r="K33" s="57"/>
      <c r="M33" s="3" t="s">
        <v>163</v>
      </c>
      <c r="N33" s="3">
        <f>B37+C37*N32</f>
        <v>0.25</v>
      </c>
      <c r="Q33" s="2"/>
      <c r="R33" s="2"/>
      <c r="S33" s="2"/>
      <c r="T33" s="2"/>
      <c r="U33" s="2"/>
      <c r="W33" s="2"/>
      <c r="X33" s="2"/>
      <c r="AA33" s="2"/>
    </row>
    <row r="34" spans="1:28" ht="15.75" x14ac:dyDescent="0.3">
      <c r="A34" s="61"/>
      <c r="B34" s="56"/>
      <c r="C34" s="56"/>
      <c r="D34" s="55"/>
      <c r="E34" s="56"/>
      <c r="G34" s="56"/>
      <c r="H34" s="56"/>
      <c r="I34" s="56"/>
      <c r="J34" s="56"/>
      <c r="K34" s="63"/>
      <c r="M34" s="3" t="s">
        <v>164</v>
      </c>
      <c r="N34" s="3">
        <f>B38+C38*N32</f>
        <v>0.75</v>
      </c>
      <c r="T34" s="2"/>
      <c r="U34" s="2"/>
      <c r="W34" s="2"/>
      <c r="X34" s="2"/>
      <c r="AA34" s="2"/>
    </row>
    <row r="35" spans="1:28" x14ac:dyDescent="0.2">
      <c r="A35" s="64"/>
      <c r="B35" s="65"/>
      <c r="K35" s="66"/>
      <c r="M35" s="2"/>
      <c r="N35" s="2"/>
      <c r="Q35" s="2"/>
      <c r="S35" s="2"/>
      <c r="T35" s="2"/>
      <c r="U35" s="2"/>
      <c r="W35" s="2"/>
      <c r="X35" s="2"/>
      <c r="AA35" s="2"/>
    </row>
    <row r="36" spans="1:28" ht="15.75" x14ac:dyDescent="0.3">
      <c r="A36" s="61"/>
      <c r="B36" s="56"/>
      <c r="C36" s="56"/>
      <c r="D36" s="56"/>
      <c r="E36" s="56"/>
      <c r="G36" s="56"/>
      <c r="H36" s="69" t="s">
        <v>11</v>
      </c>
      <c r="I36" s="69"/>
      <c r="J36" s="69"/>
      <c r="K36" s="70"/>
      <c r="M36" s="3" t="s">
        <v>165</v>
      </c>
      <c r="N36" s="3">
        <f>N33*N40</f>
        <v>0</v>
      </c>
      <c r="Q36" s="2"/>
      <c r="R36" s="2"/>
      <c r="S36" s="2"/>
      <c r="T36" s="2"/>
      <c r="U36" s="2"/>
      <c r="W36" s="2"/>
      <c r="X36" s="2"/>
      <c r="AA36" s="2"/>
    </row>
    <row r="37" spans="1:28" ht="15.75" x14ac:dyDescent="0.3">
      <c r="A37" s="71" t="s">
        <v>21</v>
      </c>
      <c r="B37" s="59">
        <f t="array" ref="B37:B38">TRANSPOSE(I32:J32)</f>
        <v>1</v>
      </c>
      <c r="C37" s="59">
        <f t="array" ref="C37:C38">TRANSPOSE(I33:J33)</f>
        <v>-2.0833333333333332E-2</v>
      </c>
      <c r="D37" s="72" t="s">
        <v>1</v>
      </c>
      <c r="E37" s="56"/>
      <c r="G37" s="56"/>
      <c r="H37" s="56"/>
      <c r="I37" s="73" t="s">
        <v>2</v>
      </c>
      <c r="J37" s="74">
        <f>N36+N37</f>
        <v>4.0875000000000004</v>
      </c>
      <c r="K37" s="57"/>
      <c r="M37" s="3" t="s">
        <v>166</v>
      </c>
      <c r="N37" s="3">
        <f>N34*N41</f>
        <v>4.0875000000000004</v>
      </c>
      <c r="Q37" s="2"/>
      <c r="R37" s="2"/>
      <c r="S37" s="2"/>
      <c r="T37" s="2"/>
      <c r="U37" s="2"/>
      <c r="W37" s="2"/>
      <c r="X37" s="2"/>
      <c r="AA37" s="2"/>
    </row>
    <row r="38" spans="1:28" ht="15" x14ac:dyDescent="0.2">
      <c r="A38" s="71" t="s">
        <v>6</v>
      </c>
      <c r="B38" s="59">
        <v>0</v>
      </c>
      <c r="C38" s="59">
        <v>2.0833333333333332E-2</v>
      </c>
      <c r="D38" s="75" t="str">
        <f>D37</f>
        <v>x</v>
      </c>
      <c r="E38" s="56"/>
      <c r="G38" s="56"/>
      <c r="H38" s="56"/>
      <c r="I38" s="76"/>
      <c r="J38" s="56"/>
      <c r="K38" s="57"/>
      <c r="M38" s="2"/>
      <c r="N38" s="2"/>
      <c r="Q38" s="2"/>
      <c r="R38" s="2"/>
      <c r="S38" s="2"/>
      <c r="T38" s="2"/>
      <c r="U38" s="2"/>
      <c r="W38" s="2"/>
      <c r="X38" s="2"/>
      <c r="AA38" s="2"/>
    </row>
    <row r="39" spans="1:28" ht="15.75" x14ac:dyDescent="0.25">
      <c r="A39" s="77"/>
      <c r="B39" s="56"/>
      <c r="C39" s="56"/>
      <c r="D39" s="56"/>
      <c r="E39" s="56"/>
      <c r="G39" s="56"/>
      <c r="H39" s="60" t="s">
        <v>146</v>
      </c>
      <c r="I39" s="47">
        <f>C37</f>
        <v>-2.0833333333333332E-2</v>
      </c>
      <c r="J39" s="47">
        <f>C38</f>
        <v>2.0833333333333332E-2</v>
      </c>
      <c r="K39" s="57"/>
      <c r="M39" s="98" t="s">
        <v>54</v>
      </c>
      <c r="N39" s="98"/>
      <c r="Q39" s="2"/>
      <c r="R39" s="2"/>
      <c r="S39" s="2"/>
      <c r="T39" s="2"/>
      <c r="U39" s="2"/>
      <c r="W39" s="2"/>
      <c r="X39" s="2"/>
      <c r="AA39" s="2"/>
    </row>
    <row r="40" spans="1:28" ht="15.75" x14ac:dyDescent="0.3">
      <c r="A40" s="78"/>
      <c r="G40" s="56"/>
      <c r="H40" s="56"/>
      <c r="I40" s="56" t="s">
        <v>137</v>
      </c>
      <c r="J40" s="56"/>
      <c r="K40" s="57"/>
      <c r="M40" s="67" t="s">
        <v>168</v>
      </c>
      <c r="N40" s="68">
        <f>E27</f>
        <v>0</v>
      </c>
      <c r="Q40" s="2"/>
      <c r="R40" s="2"/>
      <c r="S40" s="2"/>
      <c r="T40" s="2"/>
      <c r="U40" s="2"/>
      <c r="W40" s="2"/>
      <c r="X40" s="2"/>
      <c r="AA40" s="2"/>
    </row>
    <row r="41" spans="1:28" ht="15.75" x14ac:dyDescent="0.3">
      <c r="A41" s="100" t="s">
        <v>188</v>
      </c>
      <c r="B41" s="101"/>
      <c r="C41" s="101"/>
      <c r="D41" s="101"/>
      <c r="E41" s="101"/>
      <c r="F41" s="101"/>
      <c r="G41" s="101"/>
      <c r="H41" s="101"/>
      <c r="I41" s="101"/>
      <c r="J41" s="101"/>
      <c r="K41" s="57"/>
      <c r="L41" s="79"/>
      <c r="M41" s="67" t="s">
        <v>169</v>
      </c>
      <c r="N41" s="68">
        <f>E25</f>
        <v>5.45</v>
      </c>
      <c r="Q41" s="2"/>
      <c r="R41" s="2"/>
      <c r="S41" s="2"/>
      <c r="T41" s="2"/>
      <c r="U41" s="2"/>
      <c r="W41" s="2"/>
      <c r="X41" s="2"/>
      <c r="AA41" s="2"/>
    </row>
    <row r="42" spans="1:28" ht="15.75" x14ac:dyDescent="0.25">
      <c r="A42" s="58" t="s">
        <v>184</v>
      </c>
      <c r="B42" s="59" t="s">
        <v>59</v>
      </c>
      <c r="C42" s="59" t="s">
        <v>0</v>
      </c>
      <c r="D42" s="59">
        <f>MMULT(I39:J39,N40:N41)</f>
        <v>0.11354166666666667</v>
      </c>
      <c r="E42" s="56"/>
      <c r="F42" s="56"/>
      <c r="G42" s="60" t="s">
        <v>183</v>
      </c>
      <c r="H42" s="59" t="s">
        <v>60</v>
      </c>
      <c r="I42" s="59" t="s">
        <v>0</v>
      </c>
      <c r="J42" s="59">
        <f>D42*P26</f>
        <v>27.25</v>
      </c>
      <c r="K42" s="80"/>
      <c r="Q42" s="2"/>
      <c r="R42" s="2"/>
      <c r="S42" s="2"/>
      <c r="T42" s="2"/>
      <c r="U42" s="2"/>
      <c r="W42" s="2"/>
      <c r="X42" s="2"/>
      <c r="AA42" s="2"/>
    </row>
    <row r="43" spans="1:28" x14ac:dyDescent="0.2">
      <c r="A43" s="81"/>
      <c r="B43" s="82" t="s">
        <v>136</v>
      </c>
      <c r="C43" s="83"/>
      <c r="D43" s="83"/>
      <c r="E43" s="83"/>
      <c r="F43" s="83"/>
      <c r="G43" s="83"/>
      <c r="H43" s="82" t="s">
        <v>135</v>
      </c>
      <c r="I43" s="83"/>
      <c r="J43" s="83"/>
      <c r="K43" s="84"/>
      <c r="Q43" s="2"/>
      <c r="R43" s="2"/>
      <c r="S43" s="2"/>
      <c r="T43" s="2"/>
      <c r="U43" s="2"/>
      <c r="W43" s="2"/>
      <c r="X43" s="2"/>
      <c r="AA43" s="2"/>
    </row>
    <row r="44" spans="1:28" x14ac:dyDescent="0.2"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8" ht="15" x14ac:dyDescent="0.25">
      <c r="A45" s="103" t="s">
        <v>9</v>
      </c>
      <c r="B45" s="104"/>
      <c r="C45" s="104"/>
      <c r="D45" s="104"/>
      <c r="E45" s="104"/>
      <c r="F45" s="104"/>
      <c r="G45" s="104"/>
      <c r="H45" s="104"/>
      <c r="I45" s="104"/>
      <c r="J45" s="104"/>
      <c r="K45" s="105"/>
      <c r="M45" s="50" t="s">
        <v>36</v>
      </c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AB45" s="85"/>
    </row>
    <row r="46" spans="1:28" x14ac:dyDescent="0.2">
      <c r="A46" s="54"/>
      <c r="B46" s="56"/>
      <c r="C46" s="55" t="s">
        <v>173</v>
      </c>
      <c r="D46" s="55" t="s">
        <v>174</v>
      </c>
      <c r="E46" s="56"/>
      <c r="G46" s="56"/>
      <c r="H46" s="56"/>
      <c r="I46" s="56"/>
      <c r="J46" s="56"/>
      <c r="K46" s="57"/>
      <c r="U46" s="2"/>
      <c r="V46" s="2"/>
      <c r="W46" s="2"/>
      <c r="X46" s="2"/>
      <c r="AB46" s="85"/>
    </row>
    <row r="47" spans="1:28" x14ac:dyDescent="0.2">
      <c r="A47" s="61"/>
      <c r="B47" s="47">
        <v>1</v>
      </c>
      <c r="C47" s="47">
        <v>0</v>
      </c>
      <c r="D47" s="47">
        <v>0</v>
      </c>
      <c r="E47" s="55" t="s">
        <v>175</v>
      </c>
      <c r="G47" s="56"/>
      <c r="H47" s="59">
        <f t="array" ref="H47:J49">MINVERSE(B47:D49)</f>
        <v>1</v>
      </c>
      <c r="I47" s="59">
        <v>0</v>
      </c>
      <c r="J47" s="59">
        <v>0</v>
      </c>
      <c r="K47" s="57"/>
      <c r="M47" s="2" t="s">
        <v>157</v>
      </c>
      <c r="S47" s="2"/>
      <c r="T47" s="2"/>
      <c r="AB47" s="85"/>
    </row>
    <row r="48" spans="1:28" s="85" customFormat="1" ht="18.75" x14ac:dyDescent="0.25">
      <c r="A48" s="58" t="s">
        <v>147</v>
      </c>
      <c r="B48" s="47">
        <v>1</v>
      </c>
      <c r="C48" s="47">
        <v>48</v>
      </c>
      <c r="D48" s="47">
        <v>60</v>
      </c>
      <c r="E48" s="55" t="s">
        <v>176</v>
      </c>
      <c r="F48" s="47"/>
      <c r="G48" s="60" t="s">
        <v>170</v>
      </c>
      <c r="H48" s="59">
        <v>7.5757575757575786E-3</v>
      </c>
      <c r="I48" s="59">
        <v>2.0833333333333332E-2</v>
      </c>
      <c r="J48" s="59">
        <v>-2.8409090909090912E-2</v>
      </c>
      <c r="K48" s="57"/>
      <c r="M48" s="3" t="s">
        <v>158</v>
      </c>
      <c r="N48" s="3">
        <v>16</v>
      </c>
      <c r="R48" s="47"/>
      <c r="S48" s="47"/>
      <c r="T48" s="47"/>
      <c r="U48" s="47"/>
      <c r="V48" s="47"/>
      <c r="W48" s="47"/>
      <c r="X48" s="47"/>
      <c r="Y48" s="47"/>
      <c r="Z48" s="47"/>
      <c r="AA48" s="47"/>
    </row>
    <row r="49" spans="1:29" s="85" customFormat="1" x14ac:dyDescent="0.2">
      <c r="A49" s="61"/>
      <c r="B49" s="47">
        <v>1</v>
      </c>
      <c r="C49" s="47">
        <v>0</v>
      </c>
      <c r="D49" s="47">
        <v>44</v>
      </c>
      <c r="E49" s="55" t="s">
        <v>177</v>
      </c>
      <c r="F49" s="47"/>
      <c r="G49" s="56"/>
      <c r="H49" s="59">
        <v>-2.2727272727272728E-2</v>
      </c>
      <c r="I49" s="59">
        <v>0</v>
      </c>
      <c r="J49" s="59">
        <v>2.2727272727272728E-2</v>
      </c>
      <c r="K49" s="57"/>
      <c r="M49" s="3" t="s">
        <v>159</v>
      </c>
      <c r="N49" s="3">
        <v>35</v>
      </c>
      <c r="O49" s="2"/>
      <c r="R49" s="47"/>
      <c r="S49" s="47"/>
      <c r="T49" s="47"/>
      <c r="U49" s="47"/>
      <c r="V49" s="47"/>
      <c r="W49" s="47"/>
      <c r="X49" s="47"/>
      <c r="Y49" s="47"/>
      <c r="Z49" s="47"/>
      <c r="AA49" s="47"/>
    </row>
    <row r="50" spans="1:29" s="85" customFormat="1" x14ac:dyDescent="0.2">
      <c r="A50" s="61"/>
      <c r="B50" s="56"/>
      <c r="C50" s="56"/>
      <c r="D50" s="55"/>
      <c r="E50" s="55"/>
      <c r="F50" s="59"/>
      <c r="G50" s="56"/>
      <c r="H50" s="56"/>
      <c r="I50" s="56"/>
      <c r="J50" s="62"/>
      <c r="K50" s="63"/>
      <c r="O50" s="2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</row>
    <row r="51" spans="1:29" s="85" customFormat="1" x14ac:dyDescent="0.2">
      <c r="A51" s="64"/>
      <c r="B51" s="65"/>
      <c r="C51" s="47"/>
      <c r="D51" s="47"/>
      <c r="E51" s="47"/>
      <c r="F51" s="47"/>
      <c r="G51" s="47"/>
      <c r="H51" s="47"/>
      <c r="I51" s="47"/>
      <c r="J51" s="47"/>
      <c r="K51" s="66"/>
      <c r="M51" s="2" t="s">
        <v>180</v>
      </c>
      <c r="N51" s="2">
        <f>B53+C53*N48+E53*N49</f>
        <v>0.3257575757575758</v>
      </c>
      <c r="O51" s="2"/>
      <c r="P51" s="2" t="s">
        <v>50</v>
      </c>
      <c r="Q51" s="2">
        <f>N51*N56</f>
        <v>0</v>
      </c>
      <c r="R51" s="47"/>
      <c r="S51" s="47"/>
      <c r="T51" s="47"/>
      <c r="U51" s="47"/>
      <c r="V51" s="47"/>
      <c r="W51" s="47"/>
      <c r="X51" s="47"/>
      <c r="Y51" s="47"/>
      <c r="Z51" s="47"/>
      <c r="AA51" s="47"/>
      <c r="AC51" s="2"/>
    </row>
    <row r="52" spans="1:29" s="85" customFormat="1" x14ac:dyDescent="0.2">
      <c r="A52" s="61"/>
      <c r="B52" s="56"/>
      <c r="C52" s="56"/>
      <c r="D52" s="56"/>
      <c r="E52" s="56"/>
      <c r="F52" s="56"/>
      <c r="G52" s="56"/>
      <c r="H52" s="47"/>
      <c r="I52" s="101" t="s">
        <v>187</v>
      </c>
      <c r="J52" s="101"/>
      <c r="K52" s="106"/>
      <c r="M52" s="2" t="s">
        <v>181</v>
      </c>
      <c r="N52" s="2">
        <f>MEF_1!B54+MEF_1!C54*N48+MEF_1!E54*N49</f>
        <v>0.33333333333333331</v>
      </c>
      <c r="O52" s="2"/>
      <c r="P52" s="2" t="s">
        <v>35</v>
      </c>
      <c r="Q52" s="2">
        <f>N52*N58</f>
        <v>1.8166666666666667</v>
      </c>
      <c r="R52" s="47"/>
      <c r="S52" s="47"/>
      <c r="T52" s="47"/>
      <c r="U52" s="47"/>
      <c r="V52" s="47"/>
      <c r="W52" s="47"/>
      <c r="X52" s="47"/>
      <c r="Y52" s="47"/>
      <c r="Z52" s="47"/>
      <c r="AC52" s="2"/>
    </row>
    <row r="53" spans="1:29" s="85" customFormat="1" x14ac:dyDescent="0.2">
      <c r="A53" s="54" t="s">
        <v>4</v>
      </c>
      <c r="B53" s="59">
        <f t="array" ref="B53:B55">TRANSPOSE(H47:J47)</f>
        <v>1</v>
      </c>
      <c r="C53" s="59">
        <f t="array" ref="C53:C55">TRANSPOSE(H48:J48)</f>
        <v>7.5757575757575786E-3</v>
      </c>
      <c r="D53" s="72" t="s">
        <v>1</v>
      </c>
      <c r="E53" s="59">
        <f t="array" ref="E53:E55">TRANSPOSE(H49:J49)</f>
        <v>-2.2727272727272728E-2</v>
      </c>
      <c r="F53" s="72" t="s">
        <v>3</v>
      </c>
      <c r="G53" s="56"/>
      <c r="H53" s="47"/>
      <c r="I53" s="73" t="s">
        <v>2</v>
      </c>
      <c r="J53" s="86">
        <f>Q51+Q52+Q53</f>
        <v>3.3882575757575761</v>
      </c>
      <c r="K53" s="57"/>
      <c r="M53" s="2" t="s">
        <v>182</v>
      </c>
      <c r="N53" s="2">
        <f>MEF_1!B55+MEF_1!C55*N48+MEF_1!E55*N49</f>
        <v>0.34090909090909094</v>
      </c>
      <c r="O53" s="2"/>
      <c r="P53" s="2" t="s">
        <v>49</v>
      </c>
      <c r="Q53" s="2">
        <f>N53*N60</f>
        <v>1.5715909090909093</v>
      </c>
      <c r="R53" s="47"/>
      <c r="S53" s="47"/>
      <c r="T53" s="47"/>
      <c r="U53" s="47"/>
      <c r="V53" s="47"/>
      <c r="W53" s="47"/>
      <c r="X53" s="47"/>
      <c r="Y53" s="47"/>
      <c r="AC53" s="2"/>
    </row>
    <row r="54" spans="1:29" x14ac:dyDescent="0.2">
      <c r="A54" s="54" t="s">
        <v>6</v>
      </c>
      <c r="B54" s="59">
        <v>0</v>
      </c>
      <c r="C54" s="59">
        <v>2.0833333333333332E-2</v>
      </c>
      <c r="D54" s="75" t="str">
        <f>D53</f>
        <v>x</v>
      </c>
      <c r="E54" s="59">
        <v>0</v>
      </c>
      <c r="F54" s="75" t="str">
        <f>F53</f>
        <v>y</v>
      </c>
      <c r="G54" s="56"/>
      <c r="I54" s="73" t="s">
        <v>7</v>
      </c>
      <c r="J54" s="86">
        <f>Q54+Q55+Q56</f>
        <v>0.49431818181818182</v>
      </c>
      <c r="K54" s="57"/>
      <c r="M54" s="2"/>
      <c r="N54" s="2"/>
      <c r="O54" s="2"/>
      <c r="P54" s="2" t="s">
        <v>51</v>
      </c>
      <c r="Q54" s="2">
        <f>N51*N57</f>
        <v>0</v>
      </c>
      <c r="AC54" s="2"/>
    </row>
    <row r="55" spans="1:29" ht="15" x14ac:dyDescent="0.25">
      <c r="A55" s="54" t="s">
        <v>5</v>
      </c>
      <c r="B55" s="59">
        <v>0</v>
      </c>
      <c r="C55" s="59">
        <v>-2.8409090909090912E-2</v>
      </c>
      <c r="D55" s="75" t="str">
        <f>D54</f>
        <v>x</v>
      </c>
      <c r="E55" s="59">
        <v>2.2727272727272728E-2</v>
      </c>
      <c r="F55" s="75" t="str">
        <f>F54</f>
        <v>y</v>
      </c>
      <c r="G55" s="56"/>
      <c r="I55" s="56"/>
      <c r="J55" s="56"/>
      <c r="K55" s="57"/>
      <c r="M55" s="98" t="s">
        <v>54</v>
      </c>
      <c r="N55" s="98"/>
      <c r="O55" s="2"/>
      <c r="P55" s="2" t="s">
        <v>52</v>
      </c>
      <c r="Q55" s="2">
        <f>N52*N59</f>
        <v>0</v>
      </c>
      <c r="AC55" s="2"/>
    </row>
    <row r="56" spans="1:29" ht="14.25" x14ac:dyDescent="0.2">
      <c r="A56" s="77"/>
      <c r="B56" s="56"/>
      <c r="C56" s="56"/>
      <c r="D56" s="56"/>
      <c r="E56" s="56"/>
      <c r="F56" s="56"/>
      <c r="G56" s="56"/>
      <c r="K56" s="66"/>
      <c r="M56" s="67" t="s">
        <v>44</v>
      </c>
      <c r="N56" s="68">
        <f>E24</f>
        <v>0</v>
      </c>
      <c r="O56" s="2"/>
      <c r="P56" s="2" t="s">
        <v>53</v>
      </c>
      <c r="Q56" s="2">
        <f>N53*N61</f>
        <v>0.49431818181818182</v>
      </c>
      <c r="AC56" s="2"/>
    </row>
    <row r="57" spans="1:29" ht="14.25" x14ac:dyDescent="0.2">
      <c r="A57" s="87"/>
      <c r="B57" s="85"/>
      <c r="C57" s="85"/>
      <c r="D57" s="85"/>
      <c r="E57" s="85"/>
      <c r="F57" s="85"/>
      <c r="G57" s="85"/>
      <c r="H57" s="56"/>
      <c r="I57" s="56"/>
      <c r="J57" s="56"/>
      <c r="K57" s="57"/>
      <c r="M57" s="67" t="s">
        <v>55</v>
      </c>
      <c r="N57" s="68">
        <f>F24</f>
        <v>0</v>
      </c>
      <c r="O57" s="2"/>
      <c r="AC57" s="2"/>
    </row>
    <row r="58" spans="1:29" ht="14.25" x14ac:dyDescent="0.2">
      <c r="A58" s="100" t="s">
        <v>187</v>
      </c>
      <c r="B58" s="101"/>
      <c r="C58" s="101"/>
      <c r="D58" s="101"/>
      <c r="E58" s="101"/>
      <c r="F58" s="101"/>
      <c r="G58" s="101"/>
      <c r="H58" s="56"/>
      <c r="I58" s="85">
        <f t="array" ref="I58:K60">O64:Q66*N65</f>
        <v>263.73626373626371</v>
      </c>
      <c r="J58" s="85">
        <v>79.12087912087911</v>
      </c>
      <c r="K58" s="88">
        <v>0</v>
      </c>
      <c r="M58" s="67" t="s">
        <v>45</v>
      </c>
      <c r="N58" s="68">
        <f>E25</f>
        <v>5.45</v>
      </c>
      <c r="O58" s="2"/>
      <c r="AA58" s="2"/>
    </row>
    <row r="59" spans="1:29" ht="15.75" x14ac:dyDescent="0.25">
      <c r="A59" s="58" t="s">
        <v>145</v>
      </c>
      <c r="B59" s="28">
        <f>N51</f>
        <v>0.3257575757575758</v>
      </c>
      <c r="C59" s="28">
        <v>0</v>
      </c>
      <c r="D59" s="28">
        <f>N52</f>
        <v>0.33333333333333331</v>
      </c>
      <c r="E59" s="28">
        <v>0</v>
      </c>
      <c r="F59" s="28">
        <f>N53</f>
        <v>0.34090909090909094</v>
      </c>
      <c r="G59" s="28">
        <v>0</v>
      </c>
      <c r="H59" s="60" t="s">
        <v>144</v>
      </c>
      <c r="I59" s="85">
        <v>79.12087912087911</v>
      </c>
      <c r="J59" s="85">
        <v>263.73626373626371</v>
      </c>
      <c r="K59" s="88">
        <v>0</v>
      </c>
      <c r="M59" s="67" t="s">
        <v>56</v>
      </c>
      <c r="N59" s="68">
        <f>F25</f>
        <v>0</v>
      </c>
      <c r="O59" s="2"/>
      <c r="AA59" s="2"/>
    </row>
    <row r="60" spans="1:29" ht="14.25" x14ac:dyDescent="0.2">
      <c r="A60" s="77"/>
      <c r="B60" s="28">
        <v>0</v>
      </c>
      <c r="C60" s="28">
        <f>B59</f>
        <v>0.3257575757575758</v>
      </c>
      <c r="D60" s="28">
        <v>0</v>
      </c>
      <c r="E60" s="28">
        <f>D59</f>
        <v>0.33333333333333331</v>
      </c>
      <c r="F60" s="28">
        <v>0</v>
      </c>
      <c r="G60" s="28">
        <f>F59</f>
        <v>0.34090909090909094</v>
      </c>
      <c r="H60" s="56"/>
      <c r="I60" s="85">
        <v>0</v>
      </c>
      <c r="J60" s="85">
        <v>0</v>
      </c>
      <c r="K60" s="88">
        <v>92.307692307692292</v>
      </c>
      <c r="M60" s="67" t="s">
        <v>46</v>
      </c>
      <c r="N60" s="68">
        <f>E26</f>
        <v>4.6100000000000003</v>
      </c>
      <c r="O60" s="2"/>
      <c r="AA60" s="2"/>
    </row>
    <row r="61" spans="1:29" ht="14.25" x14ac:dyDescent="0.2">
      <c r="A61" s="77"/>
      <c r="B61" s="56"/>
      <c r="C61" s="56"/>
      <c r="D61" s="56"/>
      <c r="E61" s="56"/>
      <c r="F61" s="56"/>
      <c r="G61" s="56"/>
      <c r="H61" s="56"/>
      <c r="I61" s="56" t="s">
        <v>139</v>
      </c>
      <c r="J61" s="56"/>
      <c r="K61" s="57"/>
      <c r="M61" s="67" t="s">
        <v>57</v>
      </c>
      <c r="N61" s="68">
        <f>F26</f>
        <v>1.45</v>
      </c>
      <c r="O61" s="2"/>
      <c r="P61" s="2"/>
      <c r="Q61" s="2"/>
      <c r="AA61" s="2"/>
    </row>
    <row r="62" spans="1:29" x14ac:dyDescent="0.2">
      <c r="A62" s="87"/>
      <c r="B62" s="85"/>
      <c r="C62" s="85"/>
      <c r="D62" s="85"/>
      <c r="E62" s="85"/>
      <c r="F62" s="85"/>
      <c r="G62" s="85"/>
      <c r="H62" s="85"/>
      <c r="I62" s="85"/>
      <c r="J62" s="85"/>
      <c r="K62" s="88"/>
      <c r="AA62" s="2"/>
    </row>
    <row r="63" spans="1:29" x14ac:dyDescent="0.2">
      <c r="A63" s="100" t="s">
        <v>187</v>
      </c>
      <c r="B63" s="101"/>
      <c r="C63" s="101"/>
      <c r="D63" s="101"/>
      <c r="E63" s="101"/>
      <c r="F63" s="101"/>
      <c r="G63" s="101"/>
      <c r="H63" s="101"/>
      <c r="I63" s="101"/>
      <c r="J63" s="101"/>
      <c r="K63" s="89"/>
      <c r="M63" s="2"/>
      <c r="N63" s="2"/>
      <c r="O63" s="2"/>
      <c r="P63" s="2"/>
      <c r="Q63" s="2"/>
      <c r="AA63" s="2"/>
    </row>
    <row r="64" spans="1:29" x14ac:dyDescent="0.2">
      <c r="A64" s="61"/>
      <c r="B64" s="59">
        <f>C53</f>
        <v>7.5757575757575786E-3</v>
      </c>
      <c r="C64" s="59">
        <v>0</v>
      </c>
      <c r="D64" s="59">
        <f>C54</f>
        <v>2.0833333333333332E-2</v>
      </c>
      <c r="E64" s="59">
        <v>0</v>
      </c>
      <c r="F64" s="59">
        <f>C55</f>
        <v>-2.8409090909090912E-2</v>
      </c>
      <c r="G64" s="59">
        <v>0</v>
      </c>
      <c r="H64" s="55"/>
      <c r="I64" s="55"/>
      <c r="J64" s="56"/>
      <c r="K64" s="66"/>
      <c r="M64" s="2"/>
      <c r="N64" s="90"/>
      <c r="O64" s="91">
        <v>1</v>
      </c>
      <c r="P64" s="91">
        <f>O65</f>
        <v>0.3</v>
      </c>
      <c r="Q64" s="91">
        <v>0</v>
      </c>
      <c r="AA64" s="2"/>
    </row>
    <row r="65" spans="1:27" ht="15.75" x14ac:dyDescent="0.25">
      <c r="A65" s="58" t="s">
        <v>146</v>
      </c>
      <c r="B65" s="59">
        <v>0</v>
      </c>
      <c r="C65" s="59">
        <f>E53</f>
        <v>-2.2727272727272728E-2</v>
      </c>
      <c r="D65" s="59">
        <v>0</v>
      </c>
      <c r="E65" s="59">
        <f>E54</f>
        <v>0</v>
      </c>
      <c r="F65" s="59">
        <v>0</v>
      </c>
      <c r="G65" s="59">
        <f>E55</f>
        <v>2.2727272727272728E-2</v>
      </c>
      <c r="H65" s="55"/>
      <c r="I65" s="55"/>
      <c r="J65" s="56"/>
      <c r="K65" s="66"/>
      <c r="M65" s="2" t="s">
        <v>171</v>
      </c>
      <c r="N65" s="91">
        <f>MEF_1!P26/(1-MEF_1!P27^2)</f>
        <v>263.73626373626371</v>
      </c>
      <c r="O65" s="91">
        <f>P27</f>
        <v>0.3</v>
      </c>
      <c r="P65" s="91">
        <v>1</v>
      </c>
      <c r="Q65" s="91">
        <v>0</v>
      </c>
      <c r="AA65" s="2"/>
    </row>
    <row r="66" spans="1:27" x14ac:dyDescent="0.2">
      <c r="A66" s="61"/>
      <c r="B66" s="59">
        <f>C65</f>
        <v>-2.2727272727272728E-2</v>
      </c>
      <c r="C66" s="59">
        <f>B64</f>
        <v>7.5757575757575786E-3</v>
      </c>
      <c r="D66" s="59">
        <f>E65</f>
        <v>0</v>
      </c>
      <c r="E66" s="59">
        <f>D64</f>
        <v>2.0833333333333332E-2</v>
      </c>
      <c r="F66" s="59">
        <f>G65</f>
        <v>2.2727272727272728E-2</v>
      </c>
      <c r="G66" s="59">
        <f>F64</f>
        <v>-2.8409090909090912E-2</v>
      </c>
      <c r="H66" s="55"/>
      <c r="I66" s="55"/>
      <c r="J66" s="56"/>
      <c r="K66" s="66"/>
      <c r="M66" s="2"/>
      <c r="N66" s="90"/>
      <c r="O66" s="91">
        <v>0</v>
      </c>
      <c r="P66" s="91">
        <v>0</v>
      </c>
      <c r="Q66" s="91">
        <f>(1-O65)/2</f>
        <v>0.35</v>
      </c>
      <c r="AA66" s="2"/>
    </row>
    <row r="67" spans="1:27" x14ac:dyDescent="0.2">
      <c r="A67" s="61"/>
      <c r="B67" s="56"/>
      <c r="C67" s="56"/>
      <c r="D67" s="56"/>
      <c r="E67" s="56"/>
      <c r="F67" s="56"/>
      <c r="G67" s="56"/>
      <c r="H67" s="56"/>
      <c r="I67" s="56"/>
      <c r="J67" s="56"/>
      <c r="K67" s="66"/>
      <c r="M67" s="2"/>
      <c r="N67" s="2"/>
      <c r="O67" s="2"/>
      <c r="P67" s="2"/>
      <c r="Q67" s="2"/>
      <c r="AA67" s="2"/>
    </row>
    <row r="68" spans="1:27" ht="15.75" x14ac:dyDescent="0.25">
      <c r="A68" s="61"/>
      <c r="B68" s="59" t="s">
        <v>59</v>
      </c>
      <c r="D68" s="59">
        <f t="array" ref="D68:D70">MMULT(B64:G66,N56:N61)</f>
        <v>-1.7424242424242439E-2</v>
      </c>
      <c r="E68" s="56"/>
      <c r="F68" s="56"/>
      <c r="G68" s="59" t="s">
        <v>60</v>
      </c>
      <c r="I68" s="59">
        <f t="array" ref="I68:I70">MMULT(I58:K60,D68:D70)</f>
        <v>-1.988011988011992</v>
      </c>
      <c r="J68" s="56"/>
      <c r="K68" s="66"/>
      <c r="M68" s="2"/>
      <c r="N68" s="2"/>
      <c r="P68" s="43" t="s">
        <v>126</v>
      </c>
      <c r="Q68" s="2"/>
      <c r="AA68" s="2"/>
    </row>
    <row r="69" spans="1:27" ht="15.75" x14ac:dyDescent="0.25">
      <c r="A69" s="58" t="s">
        <v>184</v>
      </c>
      <c r="B69" s="59" t="s">
        <v>61</v>
      </c>
      <c r="C69" s="92" t="s">
        <v>0</v>
      </c>
      <c r="D69" s="59">
        <v>3.2954545454545452E-2</v>
      </c>
      <c r="E69" s="56"/>
      <c r="F69" s="60" t="s">
        <v>183</v>
      </c>
      <c r="G69" s="59" t="s">
        <v>62</v>
      </c>
      <c r="H69" s="92" t="s">
        <v>0</v>
      </c>
      <c r="I69" s="59">
        <v>7.3126873126873102</v>
      </c>
      <c r="J69" s="56"/>
      <c r="K69" s="66"/>
      <c r="AA69" s="2"/>
    </row>
    <row r="70" spans="1:27" x14ac:dyDescent="0.2">
      <c r="A70" s="61"/>
      <c r="B70" s="59" t="s">
        <v>63</v>
      </c>
      <c r="D70" s="59">
        <v>6.3579545454545458E-2</v>
      </c>
      <c r="E70" s="56"/>
      <c r="F70" s="56"/>
      <c r="G70" s="59" t="s">
        <v>64</v>
      </c>
      <c r="I70" s="59">
        <v>5.8688811188811183</v>
      </c>
      <c r="J70" s="56"/>
      <c r="K70" s="66"/>
      <c r="U70" s="2"/>
      <c r="V70" s="2"/>
      <c r="W70" s="2"/>
      <c r="X70" s="2"/>
      <c r="AA70" s="2"/>
    </row>
    <row r="71" spans="1:27" x14ac:dyDescent="0.2">
      <c r="A71" s="61"/>
      <c r="B71" s="93" t="s">
        <v>136</v>
      </c>
      <c r="C71" s="56"/>
      <c r="D71" s="55"/>
      <c r="E71" s="56"/>
      <c r="F71" s="56"/>
      <c r="G71" s="93" t="s">
        <v>138</v>
      </c>
      <c r="H71" s="56"/>
      <c r="I71" s="55"/>
      <c r="J71" s="56"/>
      <c r="K71" s="66"/>
      <c r="U71" s="2"/>
      <c r="V71" s="2"/>
      <c r="W71" s="2"/>
      <c r="X71" s="2"/>
      <c r="AA71" s="2"/>
    </row>
    <row r="72" spans="1:27" x14ac:dyDescent="0.2">
      <c r="A72" s="94"/>
      <c r="K72" s="66"/>
      <c r="U72" s="2"/>
      <c r="V72" s="2"/>
      <c r="W72" s="2"/>
      <c r="X72" s="2"/>
      <c r="AA72" s="2"/>
    </row>
    <row r="73" spans="1:27" x14ac:dyDescent="0.2">
      <c r="A73" s="61" t="s">
        <v>20</v>
      </c>
      <c r="B73" s="55">
        <v>11</v>
      </c>
      <c r="C73" s="55">
        <v>12</v>
      </c>
      <c r="D73" s="55">
        <v>21</v>
      </c>
      <c r="E73" s="55">
        <v>22</v>
      </c>
      <c r="F73" s="55">
        <v>31</v>
      </c>
      <c r="G73" s="55">
        <v>32</v>
      </c>
      <c r="H73" s="55"/>
      <c r="K73" s="66"/>
      <c r="U73" s="2"/>
      <c r="V73" s="2"/>
      <c r="W73" s="2"/>
      <c r="X73" s="2"/>
      <c r="AA73" s="2"/>
    </row>
    <row r="74" spans="1:27" x14ac:dyDescent="0.2">
      <c r="A74" s="61"/>
      <c r="B74" s="59">
        <f t="array" ref="B74:G79">MMULT(MMULT(TRANSPOSE(B64:G66),I58:K60),B64:G66)</f>
        <v>6.2815971906880999E-2</v>
      </c>
      <c r="C74" s="59">
        <v>-2.9515938606847703E-2</v>
      </c>
      <c r="D74" s="59">
        <v>4.1625041625041631E-2</v>
      </c>
      <c r="E74" s="59">
        <v>-4.3706293706293697E-2</v>
      </c>
      <c r="F74" s="59">
        <v>-0.10444101353192264</v>
      </c>
      <c r="G74" s="59">
        <v>7.32222323131414E-2</v>
      </c>
      <c r="H74" s="55">
        <v>11</v>
      </c>
      <c r="K74" s="66"/>
      <c r="U74" s="2"/>
      <c r="V74" s="2"/>
      <c r="W74" s="2"/>
      <c r="X74" s="2"/>
      <c r="AA74" s="2"/>
    </row>
    <row r="75" spans="1:27" x14ac:dyDescent="0.2">
      <c r="A75" s="61"/>
      <c r="B75" s="59">
        <v>-2.9515938606847703E-2</v>
      </c>
      <c r="C75" s="59">
        <v>0.14152514152514151</v>
      </c>
      <c r="D75" s="59">
        <v>-3.7462537462537457E-2</v>
      </c>
      <c r="E75" s="59">
        <v>1.4568764568764572E-2</v>
      </c>
      <c r="F75" s="59">
        <v>6.6978476069385159E-2</v>
      </c>
      <c r="G75" s="59">
        <v>-0.15609390609390608</v>
      </c>
      <c r="H75" s="55">
        <v>12</v>
      </c>
      <c r="K75" s="66"/>
      <c r="U75" s="2"/>
      <c r="V75" s="2"/>
      <c r="W75" s="2"/>
      <c r="X75" s="2"/>
      <c r="AA75" s="2"/>
    </row>
    <row r="76" spans="1:27" ht="13.5" x14ac:dyDescent="0.2">
      <c r="A76" s="95" t="s">
        <v>172</v>
      </c>
      <c r="B76" s="59">
        <v>4.1625041625041631E-2</v>
      </c>
      <c r="C76" s="59">
        <v>-3.7462537462537457E-2</v>
      </c>
      <c r="D76" s="59">
        <v>0.11446886446886445</v>
      </c>
      <c r="E76" s="59">
        <v>0</v>
      </c>
      <c r="F76" s="59">
        <v>-0.15609390609390608</v>
      </c>
      <c r="G76" s="59">
        <v>3.7462537462537457E-2</v>
      </c>
      <c r="H76" s="55">
        <v>21</v>
      </c>
      <c r="K76" s="66"/>
      <c r="U76" s="2"/>
      <c r="V76" s="2"/>
      <c r="W76" s="2"/>
      <c r="X76" s="2"/>
      <c r="AA76" s="2"/>
    </row>
    <row r="77" spans="1:27" x14ac:dyDescent="0.2">
      <c r="A77" s="61"/>
      <c r="B77" s="59">
        <v>-4.3706293706293697E-2</v>
      </c>
      <c r="C77" s="59">
        <v>1.4568764568764572E-2</v>
      </c>
      <c r="D77" s="59">
        <v>0</v>
      </c>
      <c r="E77" s="59">
        <v>4.0064102564102554E-2</v>
      </c>
      <c r="F77" s="59">
        <v>4.3706293706293697E-2</v>
      </c>
      <c r="G77" s="59">
        <v>-5.4632867132867129E-2</v>
      </c>
      <c r="H77" s="55">
        <v>22</v>
      </c>
      <c r="K77" s="66"/>
      <c r="U77" s="2"/>
      <c r="V77" s="2"/>
      <c r="W77" s="2"/>
      <c r="X77" s="2"/>
      <c r="AA77" s="2"/>
    </row>
    <row r="78" spans="1:27" x14ac:dyDescent="0.2">
      <c r="A78" s="61"/>
      <c r="B78" s="59">
        <v>-0.10444101353192264</v>
      </c>
      <c r="C78" s="59">
        <v>6.6978476069385159E-2</v>
      </c>
      <c r="D78" s="59">
        <v>-0.15609390609390608</v>
      </c>
      <c r="E78" s="59">
        <v>4.3706293706293697E-2</v>
      </c>
      <c r="F78" s="59">
        <v>0.26053491962582875</v>
      </c>
      <c r="G78" s="59">
        <v>-0.11068476977567886</v>
      </c>
      <c r="H78" s="55">
        <v>31</v>
      </c>
      <c r="K78" s="66"/>
      <c r="U78" s="2"/>
      <c r="V78" s="2"/>
      <c r="W78" s="2"/>
      <c r="X78" s="2"/>
      <c r="AA78" s="2"/>
    </row>
    <row r="79" spans="1:27" x14ac:dyDescent="0.2">
      <c r="A79" s="61"/>
      <c r="B79" s="59">
        <v>7.32222323131414E-2</v>
      </c>
      <c r="C79" s="59">
        <v>-0.15609390609390608</v>
      </c>
      <c r="D79" s="59">
        <v>3.7462537462537457E-2</v>
      </c>
      <c r="E79" s="59">
        <v>-5.4632867132867122E-2</v>
      </c>
      <c r="F79" s="59">
        <v>-0.11068476977567887</v>
      </c>
      <c r="G79" s="59">
        <v>0.21072677322677319</v>
      </c>
      <c r="H79" s="55">
        <v>32</v>
      </c>
      <c r="K79" s="66"/>
      <c r="U79" s="2"/>
      <c r="V79" s="2"/>
      <c r="W79" s="2"/>
      <c r="X79" s="2"/>
      <c r="AA79" s="2"/>
    </row>
    <row r="80" spans="1:27" x14ac:dyDescent="0.2">
      <c r="A80" s="81"/>
      <c r="B80" s="83"/>
      <c r="C80" s="83"/>
      <c r="D80" s="83"/>
      <c r="E80" s="83"/>
      <c r="F80" s="83"/>
      <c r="G80" s="83"/>
      <c r="H80" s="83"/>
      <c r="I80" s="96"/>
      <c r="J80" s="96"/>
      <c r="K80" s="97"/>
      <c r="U80" s="2"/>
      <c r="V80" s="2"/>
      <c r="W80" s="2"/>
      <c r="X80" s="2"/>
      <c r="AA80" s="2"/>
    </row>
    <row r="81" spans="21:27" x14ac:dyDescent="0.2">
      <c r="U81" s="2"/>
      <c r="V81" s="2"/>
      <c r="W81" s="2"/>
      <c r="X81" s="2"/>
      <c r="AA81" s="2"/>
    </row>
    <row r="82" spans="21:27" x14ac:dyDescent="0.2">
      <c r="U82" s="2"/>
      <c r="V82" s="2"/>
      <c r="W82" s="2"/>
      <c r="X82" s="2"/>
      <c r="AA82" s="2"/>
    </row>
    <row r="83" spans="21:27" x14ac:dyDescent="0.2">
      <c r="U83" s="2"/>
      <c r="V83" s="2"/>
      <c r="W83" s="2"/>
      <c r="X83" s="2"/>
      <c r="AA83" s="2"/>
    </row>
    <row r="84" spans="21:27" x14ac:dyDescent="0.2">
      <c r="W84" s="2"/>
      <c r="X84" s="2"/>
      <c r="Y84" s="2"/>
      <c r="Z84" s="2"/>
      <c r="AA84" s="2"/>
    </row>
  </sheetData>
  <mergeCells count="11">
    <mergeCell ref="A30:K30"/>
    <mergeCell ref="A1:P1"/>
    <mergeCell ref="B2:L2"/>
    <mergeCell ref="N2:P2"/>
    <mergeCell ref="A22:G22"/>
    <mergeCell ref="O23:P23"/>
    <mergeCell ref="A41:J41"/>
    <mergeCell ref="A58:G58"/>
    <mergeCell ref="A45:K45"/>
    <mergeCell ref="I52:K52"/>
    <mergeCell ref="A63:J63"/>
  </mergeCells>
  <phoneticPr fontId="3" type="noConversion"/>
  <printOptions horizontalCentered="1" verticalCentered="1" gridLines="1"/>
  <pageMargins left="0.31496062992125984" right="0.44" top="0.94488188976377963" bottom="1.0236220472440944" header="0.51181102362204722" footer="0.51181102362204722"/>
  <pageSetup paperSize="9" orientation="landscape" r:id="rId1"/>
  <headerFooter alignWithMargins="0">
    <oddHeader>&amp;CProblema 4: elemento triangular de deformação constante</oddHeader>
    <oddFooter>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zoomScaleNormal="100" workbookViewId="0">
      <selection activeCell="O80" sqref="O80"/>
    </sheetView>
  </sheetViews>
  <sheetFormatPr defaultRowHeight="12.75" x14ac:dyDescent="0.2"/>
  <sheetData>
    <row r="1" spans="1:16" x14ac:dyDescent="0.2">
      <c r="A1" s="2"/>
    </row>
    <row r="3" spans="1:16" ht="18" x14ac:dyDescent="0.25">
      <c r="B3" s="27" t="s">
        <v>84</v>
      </c>
    </row>
    <row r="5" spans="1:16" x14ac:dyDescent="0.2">
      <c r="C5" s="2" t="s">
        <v>73</v>
      </c>
      <c r="N5" s="2" t="s">
        <v>150</v>
      </c>
    </row>
    <row r="6" spans="1:16" x14ac:dyDescent="0.2">
      <c r="N6" s="2" t="s">
        <v>151</v>
      </c>
    </row>
    <row r="7" spans="1:16" x14ac:dyDescent="0.2">
      <c r="D7" s="2" t="s">
        <v>1</v>
      </c>
    </row>
    <row r="8" spans="1:16" x14ac:dyDescent="0.2">
      <c r="I8" s="9" t="s">
        <v>66</v>
      </c>
    </row>
    <row r="9" spans="1:16" x14ac:dyDescent="0.2">
      <c r="C9" s="7" t="s">
        <v>70</v>
      </c>
      <c r="G9" s="2" t="s">
        <v>71</v>
      </c>
      <c r="H9" s="3" t="s">
        <v>108</v>
      </c>
      <c r="I9" s="36" t="s">
        <v>77</v>
      </c>
    </row>
    <row r="10" spans="1:16" ht="15.75" x14ac:dyDescent="0.3">
      <c r="C10" s="7" t="s">
        <v>69</v>
      </c>
      <c r="E10" s="25" t="s">
        <v>67</v>
      </c>
      <c r="G10" s="2" t="s">
        <v>68</v>
      </c>
      <c r="I10" s="9" t="s">
        <v>74</v>
      </c>
    </row>
    <row r="11" spans="1:16" x14ac:dyDescent="0.2">
      <c r="E11" s="3" t="s">
        <v>65</v>
      </c>
    </row>
    <row r="14" spans="1:16" x14ac:dyDescent="0.2">
      <c r="B14" s="15" t="s">
        <v>72</v>
      </c>
      <c r="C14" s="2" t="s">
        <v>26</v>
      </c>
      <c r="E14" s="2" t="s">
        <v>75</v>
      </c>
      <c r="K14" s="6"/>
      <c r="L14" s="6"/>
      <c r="M14" s="11" t="s">
        <v>27</v>
      </c>
    </row>
    <row r="15" spans="1:16" x14ac:dyDescent="0.2">
      <c r="I15" s="14" t="s">
        <v>54</v>
      </c>
      <c r="J15" s="12" t="s">
        <v>0</v>
      </c>
      <c r="K15" s="13">
        <v>1</v>
      </c>
      <c r="L15" s="9" t="s">
        <v>1</v>
      </c>
      <c r="M15" s="11"/>
      <c r="N15" s="12" t="s">
        <v>0</v>
      </c>
      <c r="O15" s="3" t="s">
        <v>110</v>
      </c>
      <c r="P15" s="12" t="s">
        <v>111</v>
      </c>
    </row>
    <row r="16" spans="1:16" x14ac:dyDescent="0.2">
      <c r="C16" s="2"/>
      <c r="K16" s="6"/>
      <c r="L16" s="6"/>
      <c r="M16" s="11" t="s">
        <v>28</v>
      </c>
    </row>
    <row r="19" spans="2:19" x14ac:dyDescent="0.2">
      <c r="D19" s="2" t="s">
        <v>77</v>
      </c>
    </row>
    <row r="20" spans="2:19" ht="14.25" x14ac:dyDescent="0.2">
      <c r="B20" s="15" t="s">
        <v>79</v>
      </c>
      <c r="F20" s="14" t="s">
        <v>54</v>
      </c>
      <c r="G20" s="40" t="s">
        <v>0</v>
      </c>
      <c r="H20" s="41" t="s">
        <v>48</v>
      </c>
      <c r="I20" s="7" t="s">
        <v>131</v>
      </c>
      <c r="J20" s="14" t="s">
        <v>130</v>
      </c>
      <c r="K20" s="3" t="s">
        <v>78</v>
      </c>
      <c r="L20" s="14" t="s">
        <v>130</v>
      </c>
      <c r="M20" s="12" t="s">
        <v>0</v>
      </c>
      <c r="N20" s="42" t="s">
        <v>132</v>
      </c>
      <c r="O20" s="42" t="s">
        <v>131</v>
      </c>
      <c r="P20" s="14" t="s">
        <v>54</v>
      </c>
    </row>
    <row r="21" spans="2:19" x14ac:dyDescent="0.2">
      <c r="B21" s="2" t="s">
        <v>113</v>
      </c>
      <c r="C21" s="2"/>
      <c r="D21" s="2" t="s">
        <v>115</v>
      </c>
      <c r="F21" s="17" t="s">
        <v>66</v>
      </c>
      <c r="H21" s="18">
        <v>1</v>
      </c>
      <c r="I21" s="18">
        <v>0</v>
      </c>
      <c r="J21" s="17" t="s">
        <v>27</v>
      </c>
      <c r="K21" s="6"/>
      <c r="L21" s="17" t="s">
        <v>27</v>
      </c>
      <c r="M21" s="6"/>
      <c r="N21" s="18">
        <v>1</v>
      </c>
      <c r="O21" s="18">
        <v>0</v>
      </c>
      <c r="P21" s="9" t="s">
        <v>66</v>
      </c>
    </row>
    <row r="22" spans="2:19" x14ac:dyDescent="0.2">
      <c r="E22" s="3" t="s">
        <v>78</v>
      </c>
      <c r="F22" s="11"/>
      <c r="G22" s="19" t="s">
        <v>0</v>
      </c>
      <c r="H22" s="18"/>
      <c r="I22" s="18"/>
      <c r="J22" s="11"/>
      <c r="K22" s="3" t="s">
        <v>78</v>
      </c>
      <c r="L22" s="11"/>
      <c r="M22" s="12" t="s">
        <v>0</v>
      </c>
      <c r="N22" s="18"/>
      <c r="O22" s="18"/>
      <c r="P22" s="13"/>
    </row>
    <row r="23" spans="2:19" x14ac:dyDescent="0.2">
      <c r="B23" s="2" t="s">
        <v>114</v>
      </c>
      <c r="C23" s="2"/>
      <c r="D23" s="2" t="s">
        <v>116</v>
      </c>
      <c r="F23" s="17" t="s">
        <v>74</v>
      </c>
      <c r="H23" s="18">
        <v>1</v>
      </c>
      <c r="I23" s="20" t="s">
        <v>65</v>
      </c>
      <c r="J23" s="17" t="s">
        <v>28</v>
      </c>
      <c r="K23" s="6"/>
      <c r="L23" s="17" t="s">
        <v>28</v>
      </c>
      <c r="M23" s="6"/>
      <c r="N23" s="21" t="s">
        <v>80</v>
      </c>
      <c r="O23" s="20" t="s">
        <v>81</v>
      </c>
      <c r="P23" s="9" t="s">
        <v>74</v>
      </c>
    </row>
    <row r="24" spans="2:19" x14ac:dyDescent="0.2">
      <c r="B24" s="8"/>
      <c r="F24" s="22"/>
      <c r="G24" s="23"/>
      <c r="H24" s="22"/>
      <c r="I24" s="24"/>
      <c r="J24" s="24"/>
      <c r="K24" s="12"/>
    </row>
    <row r="25" spans="2:19" x14ac:dyDescent="0.2">
      <c r="F25" s="1"/>
      <c r="G25" s="1"/>
      <c r="H25" s="23"/>
      <c r="I25" s="22"/>
      <c r="J25" s="24"/>
      <c r="K25" s="6"/>
    </row>
    <row r="26" spans="2:19" x14ac:dyDescent="0.2">
      <c r="B26" s="2" t="s">
        <v>112</v>
      </c>
      <c r="P26" s="2"/>
    </row>
    <row r="27" spans="2:19" x14ac:dyDescent="0.2">
      <c r="F27" s="6"/>
      <c r="G27" s="6"/>
      <c r="H27" s="11">
        <v>1</v>
      </c>
      <c r="I27" s="11">
        <v>0</v>
      </c>
      <c r="J27" s="20" t="s">
        <v>66</v>
      </c>
      <c r="K27" s="6"/>
      <c r="L27" s="6"/>
      <c r="M27" s="6"/>
      <c r="N27" s="20" t="s">
        <v>66</v>
      </c>
      <c r="O27" s="6"/>
      <c r="P27" s="6"/>
      <c r="Q27" s="6"/>
      <c r="R27" s="6"/>
      <c r="S27" s="6"/>
    </row>
    <row r="28" spans="2:19" x14ac:dyDescent="0.2">
      <c r="B28" s="8"/>
      <c r="D28" s="14" t="s">
        <v>54</v>
      </c>
      <c r="E28" s="12" t="s">
        <v>0</v>
      </c>
      <c r="F28" s="13">
        <v>1</v>
      </c>
      <c r="G28" s="9" t="s">
        <v>1</v>
      </c>
      <c r="H28" s="11"/>
      <c r="I28" s="11"/>
      <c r="J28" s="18"/>
      <c r="K28" s="12" t="s">
        <v>0</v>
      </c>
      <c r="L28" s="9" t="s">
        <v>82</v>
      </c>
      <c r="M28" s="9" t="s">
        <v>83</v>
      </c>
      <c r="N28" s="18"/>
      <c r="O28" s="3" t="s">
        <v>78</v>
      </c>
      <c r="P28" s="25"/>
      <c r="Q28" s="12"/>
      <c r="R28" s="3" t="s">
        <v>78</v>
      </c>
      <c r="S28" s="5"/>
    </row>
    <row r="29" spans="2:19" x14ac:dyDescent="0.2">
      <c r="B29" s="8"/>
      <c r="D29" s="6"/>
      <c r="E29" s="6"/>
      <c r="F29" s="6"/>
      <c r="G29" s="6"/>
      <c r="H29" s="26" t="s">
        <v>80</v>
      </c>
      <c r="I29" s="17" t="s">
        <v>81</v>
      </c>
      <c r="J29" s="20" t="s">
        <v>74</v>
      </c>
      <c r="K29" s="6"/>
      <c r="L29" s="6"/>
      <c r="M29" s="6"/>
      <c r="N29" s="20" t="s">
        <v>74</v>
      </c>
      <c r="O29" s="6"/>
      <c r="P29" s="6"/>
      <c r="Q29" s="6"/>
      <c r="R29" s="6"/>
      <c r="S29" s="32"/>
    </row>
    <row r="31" spans="2:19" x14ac:dyDescent="0.2">
      <c r="B31" s="2"/>
      <c r="P31" s="7" t="s">
        <v>133</v>
      </c>
      <c r="R31" s="2" t="s">
        <v>134</v>
      </c>
    </row>
    <row r="34" spans="2:9" ht="15" x14ac:dyDescent="0.2">
      <c r="B34" s="2"/>
      <c r="C34" s="2"/>
      <c r="D34" s="4"/>
      <c r="F34" s="4"/>
      <c r="G34" s="2"/>
      <c r="I34" s="45"/>
    </row>
    <row r="36" spans="2:9" ht="15.75" x14ac:dyDescent="0.25">
      <c r="B36" s="2"/>
      <c r="F36" s="44" t="s">
        <v>156</v>
      </c>
      <c r="G36" s="46" t="s">
        <v>54</v>
      </c>
    </row>
    <row r="42" spans="2:9" ht="18" x14ac:dyDescent="0.25">
      <c r="B42" s="27" t="s">
        <v>85</v>
      </c>
    </row>
    <row r="43" spans="2:9" x14ac:dyDescent="0.2">
      <c r="D43" s="7" t="s">
        <v>3</v>
      </c>
      <c r="G43" s="2" t="s">
        <v>141</v>
      </c>
    </row>
    <row r="44" spans="2:9" x14ac:dyDescent="0.2">
      <c r="I44" s="2" t="s">
        <v>140</v>
      </c>
    </row>
    <row r="46" spans="2:9" x14ac:dyDescent="0.2">
      <c r="D46" s="7" t="s">
        <v>142</v>
      </c>
    </row>
    <row r="49" spans="2:19" x14ac:dyDescent="0.2">
      <c r="G49" s="7" t="s">
        <v>143</v>
      </c>
    </row>
    <row r="50" spans="2:19" x14ac:dyDescent="0.2">
      <c r="H50" s="2" t="s">
        <v>1</v>
      </c>
    </row>
    <row r="51" spans="2:19" x14ac:dyDescent="0.2">
      <c r="G51" s="6"/>
      <c r="H51" s="6"/>
      <c r="I51" s="6"/>
      <c r="J51" s="20" t="s">
        <v>27</v>
      </c>
      <c r="K51" s="6"/>
    </row>
    <row r="52" spans="2:19" x14ac:dyDescent="0.2">
      <c r="B52" s="15" t="s">
        <v>117</v>
      </c>
      <c r="E52" s="14" t="s">
        <v>76</v>
      </c>
      <c r="F52" s="12" t="s">
        <v>0</v>
      </c>
      <c r="G52" s="13">
        <v>1</v>
      </c>
      <c r="H52" s="9" t="s">
        <v>1</v>
      </c>
      <c r="I52" s="9" t="s">
        <v>3</v>
      </c>
      <c r="J52" s="20" t="s">
        <v>28</v>
      </c>
      <c r="K52" s="12"/>
    </row>
    <row r="53" spans="2:19" x14ac:dyDescent="0.2">
      <c r="G53" s="6"/>
      <c r="H53" s="6"/>
      <c r="I53" s="6"/>
      <c r="J53" s="20" t="s">
        <v>47</v>
      </c>
      <c r="K53" s="6"/>
    </row>
    <row r="55" spans="2:19" ht="15.75" x14ac:dyDescent="0.25">
      <c r="L55" s="44" t="s">
        <v>48</v>
      </c>
    </row>
    <row r="56" spans="2:19" x14ac:dyDescent="0.2">
      <c r="B56" s="15" t="s">
        <v>79</v>
      </c>
    </row>
    <row r="57" spans="2:19" x14ac:dyDescent="0.2">
      <c r="B57" s="25" t="s">
        <v>118</v>
      </c>
      <c r="C57" s="25"/>
      <c r="D57" s="12"/>
      <c r="E57" s="28" t="s">
        <v>66</v>
      </c>
      <c r="F57" s="29" t="s">
        <v>0</v>
      </c>
      <c r="G57" s="30" t="s">
        <v>121</v>
      </c>
      <c r="H57" s="6"/>
      <c r="I57" s="31" t="s">
        <v>66</v>
      </c>
      <c r="J57" s="6"/>
      <c r="K57" s="18">
        <v>1</v>
      </c>
      <c r="L57" s="20" t="s">
        <v>86</v>
      </c>
      <c r="M57" s="20" t="s">
        <v>87</v>
      </c>
      <c r="N57" s="17" t="s">
        <v>27</v>
      </c>
      <c r="O57" s="6"/>
      <c r="P57" s="17" t="s">
        <v>27</v>
      </c>
      <c r="S57" s="9" t="s">
        <v>66</v>
      </c>
    </row>
    <row r="58" spans="2:19" ht="14.25" x14ac:dyDescent="0.2">
      <c r="B58" s="25" t="s">
        <v>119</v>
      </c>
      <c r="C58" s="25"/>
      <c r="D58" s="12"/>
      <c r="E58" s="28" t="s">
        <v>74</v>
      </c>
      <c r="F58" s="29" t="s">
        <v>0</v>
      </c>
      <c r="G58" s="30" t="s">
        <v>122</v>
      </c>
      <c r="H58" s="6"/>
      <c r="I58" s="31" t="s">
        <v>74</v>
      </c>
      <c r="J58" s="12" t="s">
        <v>0</v>
      </c>
      <c r="K58" s="18">
        <v>1</v>
      </c>
      <c r="L58" s="20" t="s">
        <v>88</v>
      </c>
      <c r="M58" s="20" t="s">
        <v>89</v>
      </c>
      <c r="N58" s="17" t="s">
        <v>28</v>
      </c>
      <c r="O58" s="3" t="s">
        <v>78</v>
      </c>
      <c r="P58" s="17" t="s">
        <v>28</v>
      </c>
      <c r="Q58" s="23" t="s">
        <v>0</v>
      </c>
      <c r="R58" s="38" t="s">
        <v>124</v>
      </c>
      <c r="S58" s="9" t="s">
        <v>74</v>
      </c>
    </row>
    <row r="59" spans="2:19" x14ac:dyDescent="0.2">
      <c r="B59" s="25" t="s">
        <v>120</v>
      </c>
      <c r="C59" s="25"/>
      <c r="D59" s="12"/>
      <c r="E59" s="28" t="s">
        <v>90</v>
      </c>
      <c r="F59" s="29" t="s">
        <v>0</v>
      </c>
      <c r="G59" s="30" t="s">
        <v>123</v>
      </c>
      <c r="H59" s="6"/>
      <c r="I59" s="31" t="s">
        <v>90</v>
      </c>
      <c r="J59" s="6"/>
      <c r="K59" s="18">
        <v>1</v>
      </c>
      <c r="L59" s="20" t="s">
        <v>91</v>
      </c>
      <c r="M59" s="20" t="s">
        <v>92</v>
      </c>
      <c r="N59" s="17" t="s">
        <v>47</v>
      </c>
      <c r="O59" s="6"/>
      <c r="P59" s="17" t="s">
        <v>47</v>
      </c>
      <c r="S59" s="9" t="s">
        <v>90</v>
      </c>
    </row>
    <row r="60" spans="2:19" x14ac:dyDescent="0.2">
      <c r="B60" s="25"/>
      <c r="C60" s="32"/>
      <c r="D60" s="6"/>
      <c r="E60" s="28"/>
      <c r="F60" s="6"/>
      <c r="G60" s="6"/>
      <c r="H60" s="6"/>
      <c r="I60" s="6"/>
      <c r="J60" s="6"/>
      <c r="K60" s="6"/>
      <c r="L60" s="3"/>
      <c r="M60" s="6"/>
      <c r="N60" s="6"/>
      <c r="O60" s="6"/>
      <c r="P60" s="6"/>
    </row>
    <row r="61" spans="2:19" x14ac:dyDescent="0.2">
      <c r="B61" s="2" t="s">
        <v>109</v>
      </c>
    </row>
    <row r="62" spans="2:19" x14ac:dyDescent="0.2">
      <c r="B62" s="1"/>
      <c r="C62" s="1"/>
      <c r="D62" s="1"/>
      <c r="E62" s="1"/>
      <c r="F62" s="6"/>
      <c r="G62" s="6"/>
      <c r="H62" s="6"/>
      <c r="I62" s="6"/>
      <c r="J62" s="9" t="s">
        <v>66</v>
      </c>
      <c r="K62" s="1"/>
      <c r="L62" s="1"/>
      <c r="M62" s="1"/>
      <c r="N62" s="1"/>
      <c r="O62" s="1"/>
      <c r="P62" s="1"/>
      <c r="Q62" s="1"/>
      <c r="R62" s="1"/>
      <c r="S62" s="1"/>
    </row>
    <row r="63" spans="2:19" ht="14.25" x14ac:dyDescent="0.2">
      <c r="B63" s="1"/>
      <c r="C63" s="37"/>
      <c r="D63" s="14" t="s">
        <v>76</v>
      </c>
      <c r="E63" s="12" t="s">
        <v>0</v>
      </c>
      <c r="F63" s="13">
        <v>1</v>
      </c>
      <c r="G63" s="9" t="s">
        <v>1</v>
      </c>
      <c r="H63" s="9" t="s">
        <v>3</v>
      </c>
      <c r="I63" s="38" t="s">
        <v>124</v>
      </c>
      <c r="J63" s="9" t="s">
        <v>74</v>
      </c>
      <c r="K63" s="22" t="s">
        <v>78</v>
      </c>
      <c r="L63" s="33" t="s">
        <v>125</v>
      </c>
      <c r="M63" s="1"/>
      <c r="N63" s="1"/>
      <c r="O63" s="1"/>
      <c r="P63" s="1"/>
      <c r="Q63" s="1"/>
      <c r="R63" s="1"/>
      <c r="S63" s="1"/>
    </row>
    <row r="64" spans="2:19" x14ac:dyDescent="0.2">
      <c r="B64" s="1"/>
      <c r="C64" s="1"/>
      <c r="D64" s="1"/>
      <c r="E64" s="1"/>
      <c r="F64" s="6"/>
      <c r="G64" s="6"/>
      <c r="H64" s="6"/>
      <c r="I64" s="6"/>
      <c r="J64" s="9" t="s">
        <v>90</v>
      </c>
      <c r="K64" s="1"/>
      <c r="L64" s="1"/>
      <c r="M64" s="1"/>
      <c r="N64" s="1"/>
      <c r="O64" s="1"/>
      <c r="P64" s="1"/>
      <c r="Q64" s="1"/>
      <c r="R64" s="1"/>
      <c r="S64" s="1"/>
    </row>
    <row r="67" spans="2:16" x14ac:dyDescent="0.2">
      <c r="M67" s="13" t="s">
        <v>66</v>
      </c>
    </row>
    <row r="68" spans="2:16" x14ac:dyDescent="0.2">
      <c r="E68" s="10" t="s">
        <v>93</v>
      </c>
      <c r="F68" s="6"/>
      <c r="G68" s="11" t="s">
        <v>94</v>
      </c>
      <c r="H68" s="39">
        <v>0</v>
      </c>
      <c r="I68" s="11" t="s">
        <v>95</v>
      </c>
      <c r="J68" s="39">
        <v>0</v>
      </c>
      <c r="K68" s="11" t="s">
        <v>96</v>
      </c>
      <c r="L68" s="11">
        <v>0</v>
      </c>
      <c r="M68" s="13" t="s">
        <v>97</v>
      </c>
    </row>
    <row r="69" spans="2:16" x14ac:dyDescent="0.2">
      <c r="E69" s="10" t="s">
        <v>98</v>
      </c>
      <c r="F69" s="19" t="s">
        <v>0</v>
      </c>
      <c r="G69" s="11">
        <v>0</v>
      </c>
      <c r="H69" s="39" t="s">
        <v>99</v>
      </c>
      <c r="I69" s="11">
        <v>0</v>
      </c>
      <c r="J69" s="39" t="s">
        <v>100</v>
      </c>
      <c r="K69" s="11">
        <v>0</v>
      </c>
      <c r="L69" s="11" t="s">
        <v>101</v>
      </c>
      <c r="M69" s="13" t="s">
        <v>74</v>
      </c>
      <c r="N69" s="24" t="s">
        <v>78</v>
      </c>
      <c r="O69" s="16"/>
    </row>
    <row r="70" spans="2:16" x14ac:dyDescent="0.2">
      <c r="B70" s="2"/>
      <c r="E70" s="10" t="s">
        <v>102</v>
      </c>
      <c r="F70" s="6"/>
      <c r="G70" s="11" t="s">
        <v>99</v>
      </c>
      <c r="H70" s="39" t="s">
        <v>94</v>
      </c>
      <c r="I70" s="11" t="s">
        <v>100</v>
      </c>
      <c r="J70" s="39" t="s">
        <v>95</v>
      </c>
      <c r="K70" s="11" t="s">
        <v>101</v>
      </c>
      <c r="L70" s="11" t="s">
        <v>96</v>
      </c>
      <c r="M70" s="13" t="s">
        <v>103</v>
      </c>
      <c r="N70" s="34"/>
      <c r="O70" s="24"/>
    </row>
    <row r="71" spans="2:16" x14ac:dyDescent="0.2">
      <c r="M71" s="13" t="s">
        <v>90</v>
      </c>
      <c r="N71" s="1"/>
      <c r="O71" s="1"/>
    </row>
    <row r="72" spans="2:16" x14ac:dyDescent="0.2">
      <c r="M72" s="13" t="s">
        <v>104</v>
      </c>
      <c r="N72" s="1"/>
      <c r="O72" s="2" t="s">
        <v>129</v>
      </c>
    </row>
    <row r="73" spans="2:16" x14ac:dyDescent="0.2">
      <c r="M73" s="1"/>
      <c r="P73" s="2"/>
    </row>
    <row r="74" spans="2:16" x14ac:dyDescent="0.2">
      <c r="E74" s="36" t="s">
        <v>127</v>
      </c>
      <c r="F74" s="6"/>
      <c r="G74" s="24"/>
      <c r="H74" s="11">
        <v>1</v>
      </c>
      <c r="I74" s="11" t="s">
        <v>105</v>
      </c>
      <c r="J74" s="11">
        <v>0</v>
      </c>
      <c r="K74" s="10" t="s">
        <v>93</v>
      </c>
      <c r="M74" s="1"/>
    </row>
    <row r="75" spans="2:16" x14ac:dyDescent="0.2">
      <c r="E75" s="36" t="s">
        <v>128</v>
      </c>
      <c r="F75" s="19" t="s">
        <v>0</v>
      </c>
      <c r="G75" s="22"/>
      <c r="H75" s="11" t="s">
        <v>105</v>
      </c>
      <c r="I75" s="11">
        <v>1</v>
      </c>
      <c r="J75" s="11">
        <v>0</v>
      </c>
      <c r="K75" s="10" t="s">
        <v>98</v>
      </c>
      <c r="L75" s="35" t="s">
        <v>78</v>
      </c>
      <c r="M75" s="16"/>
    </row>
    <row r="76" spans="2:16" x14ac:dyDescent="0.2">
      <c r="E76" s="10" t="s">
        <v>106</v>
      </c>
      <c r="F76" s="6"/>
      <c r="G76" s="24"/>
      <c r="H76" s="11">
        <v>0</v>
      </c>
      <c r="I76" s="11">
        <v>0</v>
      </c>
      <c r="J76" s="11" t="s">
        <v>107</v>
      </c>
      <c r="K76" s="10" t="s">
        <v>102</v>
      </c>
    </row>
    <row r="78" spans="2:16" ht="15.75" x14ac:dyDescent="0.25">
      <c r="I78" s="43" t="s">
        <v>126</v>
      </c>
      <c r="J78" s="2"/>
    </row>
    <row r="81" spans="2:2" x14ac:dyDescent="0.2">
      <c r="B81" s="2"/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MEF_1</vt:lpstr>
      <vt:lpstr>f)</vt:lpstr>
      <vt:lpstr>resumo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CCDEMEGI</dc:creator>
  <cp:lastModifiedBy>André</cp:lastModifiedBy>
  <cp:lastPrinted>2001-11-05T13:42:27Z</cp:lastPrinted>
  <dcterms:created xsi:type="dcterms:W3CDTF">1999-06-23T09:09:14Z</dcterms:created>
  <dcterms:modified xsi:type="dcterms:W3CDTF">2013-06-19T08:00:50Z</dcterms:modified>
</cp:coreProperties>
</file>